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Kancelária 1\Desktop\Dokumenty\Verejné obstarávania\Roztoky\Športový areál Roztoky IV\Výzva na predkladanie cenových ponúk\"/>
    </mc:Choice>
  </mc:AlternateContent>
  <xr:revisionPtr revIDLastSave="0" documentId="13_ncr:1_{6A785824-9F37-456D-9FCE-84B7C02C536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O01 - Športový areál" sheetId="2" r:id="rId1"/>
  </sheets>
  <definedNames>
    <definedName name="_xlnm._FilterDatabase" localSheetId="0" hidden="1">'SO01 - Športový areál'!$C$129:$K$233</definedName>
    <definedName name="_xlnm.Print_Titles" localSheetId="0">'SO01 - Športový areál'!$129:$129</definedName>
    <definedName name="_xlnm.Print_Area" localSheetId="0">'SO01 - Športový areál'!$C$4:$J$76,'SO01 - Športový areál'!$C$82:$J$111,'SO01 - Športový areál'!$C$117:$K$233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7" i="2" l="1"/>
  <c r="J36" i="2"/>
  <c r="J35" i="2"/>
  <c r="BI233" i="2"/>
  <c r="BH233" i="2"/>
  <c r="BG233" i="2"/>
  <c r="BE233" i="2"/>
  <c r="T233" i="2"/>
  <c r="T232" i="2" s="1"/>
  <c r="T231" i="2" s="1"/>
  <c r="R233" i="2"/>
  <c r="R232" i="2"/>
  <c r="R231" i="2" s="1"/>
  <c r="P233" i="2"/>
  <c r="P232" i="2" s="1"/>
  <c r="P231" i="2"/>
  <c r="BK233" i="2"/>
  <c r="BK232" i="2" s="1"/>
  <c r="J233" i="2"/>
  <c r="BF233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R228" i="2" s="1"/>
  <c r="P229" i="2"/>
  <c r="BK229" i="2"/>
  <c r="J229" i="2"/>
  <c r="BF229" i="2" s="1"/>
  <c r="BI227" i="2"/>
  <c r="BH227" i="2"/>
  <c r="BG227" i="2"/>
  <c r="BE227" i="2"/>
  <c r="T227" i="2"/>
  <c r="T226" i="2" s="1"/>
  <c r="R227" i="2"/>
  <c r="R226" i="2" s="1"/>
  <c r="P227" i="2"/>
  <c r="P226" i="2"/>
  <c r="BK227" i="2"/>
  <c r="BK226" i="2" s="1"/>
  <c r="J226" i="2"/>
  <c r="J107" i="2" s="1"/>
  <c r="J227" i="2"/>
  <c r="BF227" i="2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R224" i="2"/>
  <c r="P224" i="2"/>
  <c r="BK224" i="2"/>
  <c r="J224" i="2"/>
  <c r="BF224" i="2" s="1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P218" i="2"/>
  <c r="BK219" i="2"/>
  <c r="J219" i="2"/>
  <c r="BF219" i="2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BK216" i="2"/>
  <c r="J216" i="2"/>
  <c r="BF216" i="2" s="1"/>
  <c r="BI215" i="2"/>
  <c r="BH215" i="2"/>
  <c r="BG215" i="2"/>
  <c r="BE215" i="2"/>
  <c r="T215" i="2"/>
  <c r="R215" i="2"/>
  <c r="P215" i="2"/>
  <c r="BK215" i="2"/>
  <c r="J215" i="2"/>
  <c r="BF215" i="2" s="1"/>
  <c r="BI214" i="2"/>
  <c r="BH214" i="2"/>
  <c r="BG214" i="2"/>
  <c r="BE214" i="2"/>
  <c r="T214" i="2"/>
  <c r="R214" i="2"/>
  <c r="P214" i="2"/>
  <c r="BK214" i="2"/>
  <c r="J214" i="2"/>
  <c r="BF214" i="2" s="1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6" i="2"/>
  <c r="BH206" i="2"/>
  <c r="BG206" i="2"/>
  <c r="BE206" i="2"/>
  <c r="T206" i="2"/>
  <c r="T205" i="2" s="1"/>
  <c r="R206" i="2"/>
  <c r="R205" i="2"/>
  <c r="P206" i="2"/>
  <c r="P205" i="2" s="1"/>
  <c r="BK206" i="2"/>
  <c r="BK205" i="2" s="1"/>
  <c r="J205" i="2" s="1"/>
  <c r="J103" i="2" s="1"/>
  <c r="J206" i="2"/>
  <c r="BF206" i="2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 s="1"/>
  <c r="BI200" i="2"/>
  <c r="BH200" i="2"/>
  <c r="BG200" i="2"/>
  <c r="BE200" i="2"/>
  <c r="T200" i="2"/>
  <c r="R200" i="2"/>
  <c r="P200" i="2"/>
  <c r="BK200" i="2"/>
  <c r="J200" i="2"/>
  <c r="BF200" i="2" s="1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 s="1"/>
  <c r="BI197" i="2"/>
  <c r="BH197" i="2"/>
  <c r="BG197" i="2"/>
  <c r="BE197" i="2"/>
  <c r="T197" i="2"/>
  <c r="R197" i="2"/>
  <c r="P197" i="2"/>
  <c r="BK197" i="2"/>
  <c r="J197" i="2"/>
  <c r="BF197" i="2" s="1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P195" i="2"/>
  <c r="BK195" i="2"/>
  <c r="J195" i="2"/>
  <c r="BF195" i="2" s="1"/>
  <c r="BI194" i="2"/>
  <c r="BH194" i="2"/>
  <c r="BG194" i="2"/>
  <c r="BE194" i="2"/>
  <c r="T194" i="2"/>
  <c r="R194" i="2"/>
  <c r="P194" i="2"/>
  <c r="BK194" i="2"/>
  <c r="J194" i="2"/>
  <c r="BF194" i="2"/>
  <c r="BI192" i="2"/>
  <c r="BH192" i="2"/>
  <c r="BG192" i="2"/>
  <c r="BE192" i="2"/>
  <c r="T192" i="2"/>
  <c r="R192" i="2"/>
  <c r="P192" i="2"/>
  <c r="BK192" i="2"/>
  <c r="J192" i="2"/>
  <c r="BF192" i="2" s="1"/>
  <c r="BI191" i="2"/>
  <c r="BH191" i="2"/>
  <c r="BG191" i="2"/>
  <c r="BE191" i="2"/>
  <c r="T191" i="2"/>
  <c r="R191" i="2"/>
  <c r="P191" i="2"/>
  <c r="BK191" i="2"/>
  <c r="J191" i="2"/>
  <c r="BF191" i="2" s="1"/>
  <c r="BI190" i="2"/>
  <c r="BH190" i="2"/>
  <c r="BG190" i="2"/>
  <c r="BE190" i="2"/>
  <c r="T190" i="2"/>
  <c r="R190" i="2"/>
  <c r="P190" i="2"/>
  <c r="BK190" i="2"/>
  <c r="J190" i="2"/>
  <c r="BF190" i="2" s="1"/>
  <c r="BI189" i="2"/>
  <c r="BH189" i="2"/>
  <c r="BG189" i="2"/>
  <c r="BE189" i="2"/>
  <c r="T189" i="2"/>
  <c r="T188" i="2" s="1"/>
  <c r="R189" i="2"/>
  <c r="P189" i="2"/>
  <c r="BK189" i="2"/>
  <c r="J189" i="2"/>
  <c r="BF189" i="2" s="1"/>
  <c r="BI187" i="2"/>
  <c r="BH187" i="2"/>
  <c r="BG187" i="2"/>
  <c r="BE187" i="2"/>
  <c r="T187" i="2"/>
  <c r="R187" i="2"/>
  <c r="P187" i="2"/>
  <c r="BK187" i="2"/>
  <c r="J187" i="2"/>
  <c r="BF187" i="2" s="1"/>
  <c r="BI186" i="2"/>
  <c r="BH186" i="2"/>
  <c r="BG186" i="2"/>
  <c r="BE186" i="2"/>
  <c r="T186" i="2"/>
  <c r="R186" i="2"/>
  <c r="P186" i="2"/>
  <c r="BK186" i="2"/>
  <c r="J186" i="2"/>
  <c r="BF186" i="2" s="1"/>
  <c r="BI185" i="2"/>
  <c r="BH185" i="2"/>
  <c r="BG185" i="2"/>
  <c r="BE185" i="2"/>
  <c r="T185" i="2"/>
  <c r="R185" i="2"/>
  <c r="P185" i="2"/>
  <c r="BK185" i="2"/>
  <c r="J185" i="2"/>
  <c r="BF185" i="2" s="1"/>
  <c r="BI184" i="2"/>
  <c r="BH184" i="2"/>
  <c r="BG184" i="2"/>
  <c r="BE184" i="2"/>
  <c r="T184" i="2"/>
  <c r="R184" i="2"/>
  <c r="P184" i="2"/>
  <c r="BK184" i="2"/>
  <c r="J184" i="2"/>
  <c r="BF184" i="2" s="1"/>
  <c r="BI182" i="2"/>
  <c r="BH182" i="2"/>
  <c r="BG182" i="2"/>
  <c r="BE182" i="2"/>
  <c r="T182" i="2"/>
  <c r="R182" i="2"/>
  <c r="P182" i="2"/>
  <c r="BK182" i="2"/>
  <c r="J182" i="2"/>
  <c r="BF182" i="2" s="1"/>
  <c r="BI181" i="2"/>
  <c r="BH181" i="2"/>
  <c r="BG181" i="2"/>
  <c r="BE181" i="2"/>
  <c r="T181" i="2"/>
  <c r="R181" i="2"/>
  <c r="P181" i="2"/>
  <c r="BK181" i="2"/>
  <c r="J181" i="2"/>
  <c r="BF181" i="2" s="1"/>
  <c r="BI180" i="2"/>
  <c r="BH180" i="2"/>
  <c r="BG180" i="2"/>
  <c r="BE180" i="2"/>
  <c r="T180" i="2"/>
  <c r="R180" i="2"/>
  <c r="P180" i="2"/>
  <c r="BK180" i="2"/>
  <c r="J180" i="2"/>
  <c r="BF180" i="2" s="1"/>
  <c r="BI179" i="2"/>
  <c r="BH179" i="2"/>
  <c r="BG179" i="2"/>
  <c r="BE179" i="2"/>
  <c r="T179" i="2"/>
  <c r="R179" i="2"/>
  <c r="P179" i="2"/>
  <c r="BK179" i="2"/>
  <c r="J179" i="2"/>
  <c r="BF179" i="2"/>
  <c r="BI178" i="2"/>
  <c r="BH178" i="2"/>
  <c r="BG178" i="2"/>
  <c r="BE178" i="2"/>
  <c r="T178" i="2"/>
  <c r="R178" i="2"/>
  <c r="P178" i="2"/>
  <c r="BK178" i="2"/>
  <c r="J178" i="2"/>
  <c r="BF178" i="2" s="1"/>
  <c r="BI177" i="2"/>
  <c r="BH177" i="2"/>
  <c r="BG177" i="2"/>
  <c r="BE177" i="2"/>
  <c r="T177" i="2"/>
  <c r="R177" i="2"/>
  <c r="P177" i="2"/>
  <c r="BK177" i="2"/>
  <c r="J177" i="2"/>
  <c r="BF177" i="2" s="1"/>
  <c r="BI176" i="2"/>
  <c r="BH176" i="2"/>
  <c r="BG176" i="2"/>
  <c r="BE176" i="2"/>
  <c r="T176" i="2"/>
  <c r="R176" i="2"/>
  <c r="P176" i="2"/>
  <c r="BK176" i="2"/>
  <c r="J176" i="2"/>
  <c r="BF176" i="2" s="1"/>
  <c r="BI175" i="2"/>
  <c r="BH175" i="2"/>
  <c r="BG175" i="2"/>
  <c r="BE175" i="2"/>
  <c r="T175" i="2"/>
  <c r="R175" i="2"/>
  <c r="P175" i="2"/>
  <c r="BK175" i="2"/>
  <c r="J175" i="2"/>
  <c r="BF175" i="2"/>
  <c r="BI174" i="2"/>
  <c r="BH174" i="2"/>
  <c r="BG174" i="2"/>
  <c r="BE174" i="2"/>
  <c r="T174" i="2"/>
  <c r="R174" i="2"/>
  <c r="P174" i="2"/>
  <c r="BK174" i="2"/>
  <c r="J174" i="2"/>
  <c r="BF174" i="2" s="1"/>
  <c r="BI173" i="2"/>
  <c r="BH173" i="2"/>
  <c r="BG173" i="2"/>
  <c r="BE173" i="2"/>
  <c r="T173" i="2"/>
  <c r="R173" i="2"/>
  <c r="P173" i="2"/>
  <c r="P172" i="2"/>
  <c r="BK173" i="2"/>
  <c r="J173" i="2"/>
  <c r="BF173" i="2"/>
  <c r="BI171" i="2"/>
  <c r="BH171" i="2"/>
  <c r="BG171" i="2"/>
  <c r="BE171" i="2"/>
  <c r="T171" i="2"/>
  <c r="R171" i="2"/>
  <c r="P171" i="2"/>
  <c r="BK171" i="2"/>
  <c r="J171" i="2"/>
  <c r="BF171" i="2" s="1"/>
  <c r="BI170" i="2"/>
  <c r="BH170" i="2"/>
  <c r="BG170" i="2"/>
  <c r="BE170" i="2"/>
  <c r="T170" i="2"/>
  <c r="R170" i="2"/>
  <c r="P170" i="2"/>
  <c r="BK170" i="2"/>
  <c r="J170" i="2"/>
  <c r="BF170" i="2" s="1"/>
  <c r="BI169" i="2"/>
  <c r="BH169" i="2"/>
  <c r="BG169" i="2"/>
  <c r="BE169" i="2"/>
  <c r="T169" i="2"/>
  <c r="R169" i="2"/>
  <c r="P169" i="2"/>
  <c r="BK169" i="2"/>
  <c r="J169" i="2"/>
  <c r="BF169" i="2" s="1"/>
  <c r="BI168" i="2"/>
  <c r="BH168" i="2"/>
  <c r="BG168" i="2"/>
  <c r="BE168" i="2"/>
  <c r="T168" i="2"/>
  <c r="R168" i="2"/>
  <c r="P168" i="2"/>
  <c r="BK168" i="2"/>
  <c r="J168" i="2"/>
  <c r="BF168" i="2" s="1"/>
  <c r="BI167" i="2"/>
  <c r="BH167" i="2"/>
  <c r="BG167" i="2"/>
  <c r="BE167" i="2"/>
  <c r="T167" i="2"/>
  <c r="R167" i="2"/>
  <c r="P167" i="2"/>
  <c r="BK167" i="2"/>
  <c r="J167" i="2"/>
  <c r="BF167" i="2"/>
  <c r="BI166" i="2"/>
  <c r="BH166" i="2"/>
  <c r="BG166" i="2"/>
  <c r="BE166" i="2"/>
  <c r="T166" i="2"/>
  <c r="R166" i="2"/>
  <c r="P166" i="2"/>
  <c r="BK166" i="2"/>
  <c r="J166" i="2"/>
  <c r="BF166" i="2" s="1"/>
  <c r="BI165" i="2"/>
  <c r="BH165" i="2"/>
  <c r="BG165" i="2"/>
  <c r="BE165" i="2"/>
  <c r="T165" i="2"/>
  <c r="R165" i="2"/>
  <c r="P165" i="2"/>
  <c r="BK165" i="2"/>
  <c r="J165" i="2"/>
  <c r="BF165" i="2" s="1"/>
  <c r="BI164" i="2"/>
  <c r="BH164" i="2"/>
  <c r="BG164" i="2"/>
  <c r="BE164" i="2"/>
  <c r="T164" i="2"/>
  <c r="R164" i="2"/>
  <c r="P164" i="2"/>
  <c r="BK164" i="2"/>
  <c r="J164" i="2"/>
  <c r="BF164" i="2" s="1"/>
  <c r="BI163" i="2"/>
  <c r="BH163" i="2"/>
  <c r="BG163" i="2"/>
  <c r="BE163" i="2"/>
  <c r="T163" i="2"/>
  <c r="R163" i="2"/>
  <c r="P163" i="2"/>
  <c r="BK163" i="2"/>
  <c r="J163" i="2"/>
  <c r="BF163" i="2" s="1"/>
  <c r="BI162" i="2"/>
  <c r="BH162" i="2"/>
  <c r="BG162" i="2"/>
  <c r="BE162" i="2"/>
  <c r="T162" i="2"/>
  <c r="R162" i="2"/>
  <c r="P162" i="2"/>
  <c r="BK162" i="2"/>
  <c r="J162" i="2"/>
  <c r="BF162" i="2" s="1"/>
  <c r="BI161" i="2"/>
  <c r="BH161" i="2"/>
  <c r="BG161" i="2"/>
  <c r="BE161" i="2"/>
  <c r="T161" i="2"/>
  <c r="R161" i="2"/>
  <c r="P161" i="2"/>
  <c r="BK161" i="2"/>
  <c r="J161" i="2"/>
  <c r="BF161" i="2" s="1"/>
  <c r="BI160" i="2"/>
  <c r="BH160" i="2"/>
  <c r="BG160" i="2"/>
  <c r="BE160" i="2"/>
  <c r="T160" i="2"/>
  <c r="R160" i="2"/>
  <c r="P160" i="2"/>
  <c r="BK160" i="2"/>
  <c r="J160" i="2"/>
  <c r="BF160" i="2" s="1"/>
  <c r="BI159" i="2"/>
  <c r="BH159" i="2"/>
  <c r="BG159" i="2"/>
  <c r="BE159" i="2"/>
  <c r="T159" i="2"/>
  <c r="R159" i="2"/>
  <c r="P159" i="2"/>
  <c r="BK159" i="2"/>
  <c r="J159" i="2"/>
  <c r="BF159" i="2"/>
  <c r="BI158" i="2"/>
  <c r="BH158" i="2"/>
  <c r="BG158" i="2"/>
  <c r="BE158" i="2"/>
  <c r="T158" i="2"/>
  <c r="R158" i="2"/>
  <c r="P158" i="2"/>
  <c r="BK158" i="2"/>
  <c r="J158" i="2"/>
  <c r="BF158" i="2" s="1"/>
  <c r="BI157" i="2"/>
  <c r="BH157" i="2"/>
  <c r="BG157" i="2"/>
  <c r="BE157" i="2"/>
  <c r="T157" i="2"/>
  <c r="R157" i="2"/>
  <c r="P157" i="2"/>
  <c r="BK157" i="2"/>
  <c r="J157" i="2"/>
  <c r="BF157" i="2" s="1"/>
  <c r="BI156" i="2"/>
  <c r="BH156" i="2"/>
  <c r="BG156" i="2"/>
  <c r="BE156" i="2"/>
  <c r="T156" i="2"/>
  <c r="R156" i="2"/>
  <c r="P156" i="2"/>
  <c r="BK156" i="2"/>
  <c r="J156" i="2"/>
  <c r="BF156" i="2" s="1"/>
  <c r="BI155" i="2"/>
  <c r="BH155" i="2"/>
  <c r="BG155" i="2"/>
  <c r="BE155" i="2"/>
  <c r="T155" i="2"/>
  <c r="R155" i="2"/>
  <c r="P155" i="2"/>
  <c r="BK155" i="2"/>
  <c r="J155" i="2"/>
  <c r="BF155" i="2" s="1"/>
  <c r="BI154" i="2"/>
  <c r="BH154" i="2"/>
  <c r="BG154" i="2"/>
  <c r="BE154" i="2"/>
  <c r="T154" i="2"/>
  <c r="R154" i="2"/>
  <c r="P154" i="2"/>
  <c r="BK154" i="2"/>
  <c r="J154" i="2"/>
  <c r="BF154" i="2" s="1"/>
  <c r="BI153" i="2"/>
  <c r="BH153" i="2"/>
  <c r="BG153" i="2"/>
  <c r="BE153" i="2"/>
  <c r="T153" i="2"/>
  <c r="R153" i="2"/>
  <c r="P153" i="2"/>
  <c r="BK153" i="2"/>
  <c r="J153" i="2"/>
  <c r="BF153" i="2" s="1"/>
  <c r="BI152" i="2"/>
  <c r="BH152" i="2"/>
  <c r="BG152" i="2"/>
  <c r="BE152" i="2"/>
  <c r="T152" i="2"/>
  <c r="R152" i="2"/>
  <c r="P152" i="2"/>
  <c r="BK152" i="2"/>
  <c r="J152" i="2"/>
  <c r="BF152" i="2" s="1"/>
  <c r="BI151" i="2"/>
  <c r="BH151" i="2"/>
  <c r="BG151" i="2"/>
  <c r="BE151" i="2"/>
  <c r="T151" i="2"/>
  <c r="R151" i="2"/>
  <c r="P151" i="2"/>
  <c r="BK151" i="2"/>
  <c r="J151" i="2"/>
  <c r="BF151" i="2" s="1"/>
  <c r="BI150" i="2"/>
  <c r="BH150" i="2"/>
  <c r="BG150" i="2"/>
  <c r="BE150" i="2"/>
  <c r="T150" i="2"/>
  <c r="R150" i="2"/>
  <c r="P150" i="2"/>
  <c r="BK150" i="2"/>
  <c r="J150" i="2"/>
  <c r="BF150" i="2" s="1"/>
  <c r="BI149" i="2"/>
  <c r="BH149" i="2"/>
  <c r="BG149" i="2"/>
  <c r="BE149" i="2"/>
  <c r="T149" i="2"/>
  <c r="R149" i="2"/>
  <c r="P149" i="2"/>
  <c r="BK149" i="2"/>
  <c r="J149" i="2"/>
  <c r="BF149" i="2"/>
  <c r="BI148" i="2"/>
  <c r="BH148" i="2"/>
  <c r="BG148" i="2"/>
  <c r="BE148" i="2"/>
  <c r="T148" i="2"/>
  <c r="R148" i="2"/>
  <c r="P148" i="2"/>
  <c r="BK148" i="2"/>
  <c r="J148" i="2"/>
  <c r="BF148" i="2" s="1"/>
  <c r="BI147" i="2"/>
  <c r="BH147" i="2"/>
  <c r="BG147" i="2"/>
  <c r="BE147" i="2"/>
  <c r="T147" i="2"/>
  <c r="R147" i="2"/>
  <c r="P147" i="2"/>
  <c r="BK147" i="2"/>
  <c r="J147" i="2"/>
  <c r="BF147" i="2"/>
  <c r="BI146" i="2"/>
  <c r="BH146" i="2"/>
  <c r="BG146" i="2"/>
  <c r="BE146" i="2"/>
  <c r="T146" i="2"/>
  <c r="R146" i="2"/>
  <c r="P146" i="2"/>
  <c r="BK146" i="2"/>
  <c r="J146" i="2"/>
  <c r="BF146" i="2" s="1"/>
  <c r="BI145" i="2"/>
  <c r="BH145" i="2"/>
  <c r="BG145" i="2"/>
  <c r="BE145" i="2"/>
  <c r="T145" i="2"/>
  <c r="R145" i="2"/>
  <c r="P145" i="2"/>
  <c r="BK145" i="2"/>
  <c r="J145" i="2"/>
  <c r="BF145" i="2" s="1"/>
  <c r="BI144" i="2"/>
  <c r="BH144" i="2"/>
  <c r="BG144" i="2"/>
  <c r="BE144" i="2"/>
  <c r="T144" i="2"/>
  <c r="R144" i="2"/>
  <c r="P144" i="2"/>
  <c r="BK144" i="2"/>
  <c r="J144" i="2"/>
  <c r="BF144" i="2" s="1"/>
  <c r="BI143" i="2"/>
  <c r="BH143" i="2"/>
  <c r="BG143" i="2"/>
  <c r="BE143" i="2"/>
  <c r="T143" i="2"/>
  <c r="R143" i="2"/>
  <c r="P143" i="2"/>
  <c r="BK143" i="2"/>
  <c r="J143" i="2"/>
  <c r="BF143" i="2"/>
  <c r="BI142" i="2"/>
  <c r="BH142" i="2"/>
  <c r="BG142" i="2"/>
  <c r="BE142" i="2"/>
  <c r="T142" i="2"/>
  <c r="R142" i="2"/>
  <c r="P142" i="2"/>
  <c r="BK142" i="2"/>
  <c r="J142" i="2"/>
  <c r="BF142" i="2" s="1"/>
  <c r="BI141" i="2"/>
  <c r="BH141" i="2"/>
  <c r="BG141" i="2"/>
  <c r="BE141" i="2"/>
  <c r="T141" i="2"/>
  <c r="R141" i="2"/>
  <c r="P141" i="2"/>
  <c r="BK141" i="2"/>
  <c r="J141" i="2"/>
  <c r="BF141" i="2"/>
  <c r="BI140" i="2"/>
  <c r="BH140" i="2"/>
  <c r="BG140" i="2"/>
  <c r="BE140" i="2"/>
  <c r="T140" i="2"/>
  <c r="R140" i="2"/>
  <c r="P140" i="2"/>
  <c r="BK140" i="2"/>
  <c r="J140" i="2"/>
  <c r="BF140" i="2" s="1"/>
  <c r="BI139" i="2"/>
  <c r="BH139" i="2"/>
  <c r="BG139" i="2"/>
  <c r="BE139" i="2"/>
  <c r="T139" i="2"/>
  <c r="R139" i="2"/>
  <c r="P139" i="2"/>
  <c r="BK139" i="2"/>
  <c r="J139" i="2"/>
  <c r="BF139" i="2"/>
  <c r="BI138" i="2"/>
  <c r="BH138" i="2"/>
  <c r="BG138" i="2"/>
  <c r="BE138" i="2"/>
  <c r="T138" i="2"/>
  <c r="R138" i="2"/>
  <c r="P138" i="2"/>
  <c r="BK138" i="2"/>
  <c r="J138" i="2"/>
  <c r="BF138" i="2" s="1"/>
  <c r="BI137" i="2"/>
  <c r="BH137" i="2"/>
  <c r="BG137" i="2"/>
  <c r="BE137" i="2"/>
  <c r="T137" i="2"/>
  <c r="R137" i="2"/>
  <c r="P137" i="2"/>
  <c r="BK137" i="2"/>
  <c r="J137" i="2"/>
  <c r="BF137" i="2" s="1"/>
  <c r="BI136" i="2"/>
  <c r="BH136" i="2"/>
  <c r="BG136" i="2"/>
  <c r="BE136" i="2"/>
  <c r="T136" i="2"/>
  <c r="R136" i="2"/>
  <c r="P136" i="2"/>
  <c r="BK136" i="2"/>
  <c r="J136" i="2"/>
  <c r="BF136" i="2" s="1"/>
  <c r="BI135" i="2"/>
  <c r="BH135" i="2"/>
  <c r="BG135" i="2"/>
  <c r="BE135" i="2"/>
  <c r="T135" i="2"/>
  <c r="R135" i="2"/>
  <c r="P135" i="2"/>
  <c r="BK135" i="2"/>
  <c r="J135" i="2"/>
  <c r="BF135" i="2"/>
  <c r="BI134" i="2"/>
  <c r="BH134" i="2"/>
  <c r="BG134" i="2"/>
  <c r="BE134" i="2"/>
  <c r="T134" i="2"/>
  <c r="R134" i="2"/>
  <c r="P134" i="2"/>
  <c r="BK134" i="2"/>
  <c r="J134" i="2"/>
  <c r="BF134" i="2" s="1"/>
  <c r="BI133" i="2"/>
  <c r="BH133" i="2"/>
  <c r="BG133" i="2"/>
  <c r="BE133" i="2"/>
  <c r="F33" i="2" s="1"/>
  <c r="T133" i="2"/>
  <c r="R133" i="2"/>
  <c r="P133" i="2"/>
  <c r="BK133" i="2"/>
  <c r="J133" i="2"/>
  <c r="BF133" i="2" s="1"/>
  <c r="J127" i="2"/>
  <c r="J126" i="2"/>
  <c r="F126" i="2"/>
  <c r="F124" i="2"/>
  <c r="E122" i="2"/>
  <c r="J92" i="2"/>
  <c r="J91" i="2"/>
  <c r="F91" i="2"/>
  <c r="F89" i="2"/>
  <c r="E87" i="2"/>
  <c r="F92" i="2"/>
  <c r="J89" i="2"/>
  <c r="E85" i="2"/>
  <c r="E120" i="2"/>
  <c r="P132" i="2" l="1"/>
  <c r="P183" i="2"/>
  <c r="BK183" i="2"/>
  <c r="J183" i="2" s="1"/>
  <c r="J100" i="2" s="1"/>
  <c r="R193" i="2"/>
  <c r="R188" i="2"/>
  <c r="T208" i="2"/>
  <c r="T228" i="2"/>
  <c r="T172" i="2"/>
  <c r="R183" i="2"/>
  <c r="P188" i="2"/>
  <c r="P193" i="2"/>
  <c r="R208" i="2"/>
  <c r="T218" i="2"/>
  <c r="P228" i="2"/>
  <c r="J232" i="2"/>
  <c r="J110" i="2" s="1"/>
  <c r="BK231" i="2"/>
  <c r="J231" i="2" s="1"/>
  <c r="J109" i="2" s="1"/>
  <c r="F37" i="2"/>
  <c r="F35" i="2"/>
  <c r="BK132" i="2"/>
  <c r="J132" i="2" s="1"/>
  <c r="J98" i="2" s="1"/>
  <c r="J33" i="2"/>
  <c r="F36" i="2"/>
  <c r="BK188" i="2"/>
  <c r="J188" i="2" s="1"/>
  <c r="J101" i="2" s="1"/>
  <c r="BK208" i="2"/>
  <c r="BK193" i="2"/>
  <c r="J193" i="2" s="1"/>
  <c r="J102" i="2" s="1"/>
  <c r="F127" i="2"/>
  <c r="J34" i="2"/>
  <c r="F34" i="2"/>
  <c r="J208" i="2"/>
  <c r="J105" i="2" s="1"/>
  <c r="P208" i="2"/>
  <c r="P207" i="2" s="1"/>
  <c r="T132" i="2"/>
  <c r="R172" i="2"/>
  <c r="R218" i="2"/>
  <c r="BK228" i="2"/>
  <c r="J228" i="2" s="1"/>
  <c r="J108" i="2" s="1"/>
  <c r="J124" i="2"/>
  <c r="R132" i="2"/>
  <c r="BK172" i="2"/>
  <c r="J172" i="2" s="1"/>
  <c r="J99" i="2" s="1"/>
  <c r="T183" i="2"/>
  <c r="T193" i="2"/>
  <c r="BK218" i="2"/>
  <c r="J218" i="2" s="1"/>
  <c r="J106" i="2" s="1"/>
  <c r="R207" i="2" l="1"/>
  <c r="T207" i="2"/>
  <c r="R131" i="2"/>
  <c r="R130" i="2" s="1"/>
  <c r="P131" i="2"/>
  <c r="P130" i="2" s="1"/>
  <c r="BK207" i="2"/>
  <c r="J207" i="2" s="1"/>
  <c r="J104" i="2" s="1"/>
  <c r="T131" i="2"/>
  <c r="T130" i="2" s="1"/>
  <c r="BK131" i="2"/>
  <c r="J131" i="2" l="1"/>
  <c r="J97" i="2" s="1"/>
  <c r="BK130" i="2"/>
  <c r="J130" i="2" s="1"/>
  <c r="J30" i="2" l="1"/>
  <c r="J96" i="2"/>
  <c r="J39" i="2" l="1"/>
</calcChain>
</file>

<file path=xl/sharedStrings.xml><?xml version="1.0" encoding="utf-8"?>
<sst xmlns="http://schemas.openxmlformats.org/spreadsheetml/2006/main" count="1463" uniqueCount="451">
  <si>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</si>
  <si>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</si>
  <si>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</si>
  <si>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</si>
  <si>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</si>
  <si>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</si>
  <si>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Športový areál ROZTOKY</t>
  </si>
  <si>
    <t>JKSO:</t>
  </si>
  <si>
    <t>KS:</t>
  </si>
  <si>
    <t>Miesto:</t>
  </si>
  <si>
    <t>Obec Roztoky</t>
  </si>
  <si>
    <t>Dátum:</t>
  </si>
  <si>
    <t>Objednávateľ:</t>
  </si>
  <si>
    <t>IČO:</t>
  </si>
  <si>
    <t>IČ DPH:</t>
  </si>
  <si>
    <t>Zhotoviteľ: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</si>
  <si>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</si>
  <si>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</si>
  <si>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</si>
  <si>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</si>
  <si>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</si>
  <si>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</si>
  <si>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</si>
  <si>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</si>
  <si>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</si>
  <si>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</si>
  <si>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</si>
  <si>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</si>
  <si>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</si>
  <si>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</si>
  <si>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</si>
  <si>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</si>
  <si>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</si>
  <si>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</si>
  <si>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</si>
  <si>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</si>
  <si>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</si>
  <si>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</si>
  <si>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</si>
  <si>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</si>
  <si>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</si>
  <si>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</si>
  <si>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</si>
  <si>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</si>
  <si>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{3affc6ba-f9b1-48d3-b7b1-05a8ff3ea6ec}</t>
  </si>
  <si>
    <t>Objekt:</t>
  </si>
  <si>
    <t>SO01 - Športový areál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</si>
  <si>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</si>
  <si>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</si>
  <si>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</si>
  <si>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</si>
  <si>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</si>
  <si>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</si>
  <si>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</si>
  <si>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</si>
  <si>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</si>
  <si>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</si>
  <si>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</si>
  <si>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</si>
  <si>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</si>
  <si>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762 - Konštrukcie tesárske</t>
  </si>
  <si>
    <t xml:space="preserve">    764 - Konštrukcie klampiarske</t>
  </si>
  <si>
    <t xml:space="preserve">    776 - Podlahy povlakové</t>
  </si>
  <si>
    <t xml:space="preserve">    783 - Nátery</t>
  </si>
  <si>
    <t>VRN - Vedľajšie rozpočtové náklady</t>
  </si>
  <si>
    <t xml:space="preserve">    VRN06 - Zariadenie staveniska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</si>
  <si>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</si>
  <si>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</si>
  <si>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</si>
  <si>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</si>
  <si>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</si>
  <si>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</si>
  <si>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</si>
  <si>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</si>
  <si>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</si>
  <si>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</si>
  <si>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</si>
  <si>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</si>
  <si>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</si>
  <si>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</si>
  <si>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</si>
  <si>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</si>
  <si>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</si>
  <si>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121101111</t>
  </si>
  <si>
    <t>Odstránenie ornice s vodor. premiestn. na hromady, so zložením na vzdialenosť do 100 m</t>
  </si>
  <si>
    <t>m3</t>
  </si>
  <si>
    <t>4</t>
  </si>
  <si>
    <t>2</t>
  </si>
  <si>
    <t>165429562</t>
  </si>
  <si>
    <t>122201101</t>
  </si>
  <si>
    <t>Odkopávka a prekopávka nezapažená v hornine 3</t>
  </si>
  <si>
    <t>1646676982</t>
  </si>
  <si>
    <t>3</t>
  </si>
  <si>
    <t>122201109</t>
  </si>
  <si>
    <t>Odkopávky a prekopávky nezapažené. Príplatok k cenám za lepivosť horniny 3</t>
  </si>
  <si>
    <t>-754203539</t>
  </si>
  <si>
    <t>132201101</t>
  </si>
  <si>
    <t>Výkop ryhy do šírky 600 mm v horn.3 do 100 m3</t>
  </si>
  <si>
    <t>-895629838</t>
  </si>
  <si>
    <t>5</t>
  </si>
  <si>
    <t>132201109</t>
  </si>
  <si>
    <t>Príplatok k cene za lepivosť pri hĺbení rýh šírky do 600 mm zapažených i nezapažených s urovnaním dna v hornine 3</t>
  </si>
  <si>
    <t>-1230613629</t>
  </si>
  <si>
    <t>6</t>
  </si>
  <si>
    <t>133211105</t>
  </si>
  <si>
    <t>Hĺbenie šachiet v  hornine tr. 3 nesúdržných - ručným náradím plocha výkopu do 20 m2</t>
  </si>
  <si>
    <t>-1650170119</t>
  </si>
  <si>
    <t>7</t>
  </si>
  <si>
    <t>133211109</t>
  </si>
  <si>
    <t>Príplatok za lepivosť pri hĺbení šachiet ručným alebo pneumatickým náradím v horninách tr. 3</t>
  </si>
  <si>
    <t>47746631</t>
  </si>
  <si>
    <t>8</t>
  </si>
  <si>
    <t>161101501</t>
  </si>
  <si>
    <t>Zvislé premiestnenie výkopku z horniny I až IV, za každé 3 m výšky</t>
  </si>
  <si>
    <t>-525148546</t>
  </si>
  <si>
    <t>9</t>
  </si>
  <si>
    <t>162201102</t>
  </si>
  <si>
    <t>Vodorovné premiestnenie výkopku z horniny 1-4 nad 20-50m</t>
  </si>
  <si>
    <t>446098176</t>
  </si>
  <si>
    <t>10</t>
  </si>
  <si>
    <t>162301102</t>
  </si>
  <si>
    <t>Vodorovné premiestnenie výkopku po spevnenej ceste z horniny tr.1-4, na vzdialenosť do 1000 m</t>
  </si>
  <si>
    <t>-1453322235</t>
  </si>
  <si>
    <t>11</t>
  </si>
  <si>
    <t>167101101</t>
  </si>
  <si>
    <t>Nakladanie neuľahnutého výkopku z hornín tr.1-4</t>
  </si>
  <si>
    <t>-652575422</t>
  </si>
  <si>
    <t>12</t>
  </si>
  <si>
    <t>171101101</t>
  </si>
  <si>
    <t>Uloženie sypaniny do násypu súdržnej horniny s mierou zhutnenia podľa Proctor-Standard na 95 %</t>
  </si>
  <si>
    <t>1093174987</t>
  </si>
  <si>
    <t>13</t>
  </si>
  <si>
    <t>175101102</t>
  </si>
  <si>
    <t>Obsyp potrubia sypaninou z vhodných hornín 1 až 4 s prehodením sypaniny</t>
  </si>
  <si>
    <t>1637130050</t>
  </si>
  <si>
    <t>14</t>
  </si>
  <si>
    <t>M</t>
  </si>
  <si>
    <t>5834330400</t>
  </si>
  <si>
    <t>Kamenivo drvené hrubé fr: 8-16mm</t>
  </si>
  <si>
    <t>t</t>
  </si>
  <si>
    <t>-1804343606</t>
  </si>
  <si>
    <t>15</t>
  </si>
  <si>
    <t>180404111</t>
  </si>
  <si>
    <t>Založenie ihriskového trávnika výsevom na vrstve ornice</t>
  </si>
  <si>
    <t>m2</t>
  </si>
  <si>
    <t>-196754157</t>
  </si>
  <si>
    <t>16</t>
  </si>
  <si>
    <t>0057211300</t>
  </si>
  <si>
    <t>Trávové semeno - výber</t>
  </si>
  <si>
    <t>kg</t>
  </si>
  <si>
    <t>922772113</t>
  </si>
  <si>
    <t>17</t>
  </si>
  <si>
    <t>181101101</t>
  </si>
  <si>
    <t>Úprava pláne v zárezoch v hornine 1-4 bez zhutnenia</t>
  </si>
  <si>
    <t>420029260</t>
  </si>
  <si>
    <t>18</t>
  </si>
  <si>
    <t>181101102</t>
  </si>
  <si>
    <t>Úprava pláne v zárezoch v hornine 1-4 so zhutnením</t>
  </si>
  <si>
    <t>19</t>
  </si>
  <si>
    <t>181301301</t>
  </si>
  <si>
    <t>Rozprestretie ornice na svahu do sklonu 1:5, hr. do 100 mm</t>
  </si>
  <si>
    <t>-1345542119</t>
  </si>
  <si>
    <t>103640000100</t>
  </si>
  <si>
    <t>Zemina pre terénne úpravy - ornica</t>
  </si>
  <si>
    <t>474936886</t>
  </si>
  <si>
    <t>21</t>
  </si>
  <si>
    <t>182001121</t>
  </si>
  <si>
    <t>Plošná úprava terénu pri nerovnostiach terénu nad 100-150 mm v rovine alebo na svahu do 1:5</t>
  </si>
  <si>
    <t>22</t>
  </si>
  <si>
    <t>183101215</t>
  </si>
  <si>
    <t>Hĺbenie jamiek pre výsadbu v hornine 1 až 4 s výmenou pôdy do 50% v rovine alebo na svahu do 1:5 objemu nad 0, 125 do 0,40 m3</t>
  </si>
  <si>
    <t>ks</t>
  </si>
  <si>
    <t>1788615094</t>
  </si>
  <si>
    <t>23</t>
  </si>
  <si>
    <t>183403153</t>
  </si>
  <si>
    <t>Obrobenie pôdy hrabaním v rovine alebo na svahu do 1:5</t>
  </si>
  <si>
    <t>26</t>
  </si>
  <si>
    <t>24</t>
  </si>
  <si>
    <t>183403161</t>
  </si>
  <si>
    <t>Obrobenie pôdy valcovaním v rovine alebo na svahu do 1:5</t>
  </si>
  <si>
    <t>28</t>
  </si>
  <si>
    <t>25</t>
  </si>
  <si>
    <t>184201112</t>
  </si>
  <si>
    <t>Výsadba stromu do predom vyhĺbenej jamky v rovine alebo na svahu do 1:5, pri výške kmeňa nad 1,8 do 2,5m</t>
  </si>
  <si>
    <t>800257003</t>
  </si>
  <si>
    <t>0265103500R</t>
  </si>
  <si>
    <t>Lipa veľkolistá (Tilia platyphyllos), vysokokmeň, obvod kmeňa do 110mm, výšky do 5m</t>
  </si>
  <si>
    <t>961115270</t>
  </si>
  <si>
    <t>27</t>
  </si>
  <si>
    <t>184802111</t>
  </si>
  <si>
    <t>Chemické odburinenie pôdy v rovine alebo na svahu do 1:5 postrekom naširoko</t>
  </si>
  <si>
    <t>40</t>
  </si>
  <si>
    <t>184901111</t>
  </si>
  <si>
    <t>Osadenie kolov k drevine s uviazaním, dĺžky kolov do 2 m</t>
  </si>
  <si>
    <t>-683829376</t>
  </si>
  <si>
    <t>29</t>
  </si>
  <si>
    <t>0521721000</t>
  </si>
  <si>
    <t>Tyče ihličňanové tr. 1, hrúbka 6-7 cm</t>
  </si>
  <si>
    <t>-1192289901</t>
  </si>
  <si>
    <t>30</t>
  </si>
  <si>
    <t>184921093</t>
  </si>
  <si>
    <t>Mulčovanie rastlín pri hrúbke mulča nad 50 do 100 mm v rovine alebo na svahu do 1:5</t>
  </si>
  <si>
    <t>42</t>
  </si>
  <si>
    <t>31</t>
  </si>
  <si>
    <t>0554151000</t>
  </si>
  <si>
    <t>Mulčovacia kôra</t>
  </si>
  <si>
    <t>l</t>
  </si>
  <si>
    <t>44</t>
  </si>
  <si>
    <t>32</t>
  </si>
  <si>
    <t>184921096</t>
  </si>
  <si>
    <t>Uloženie plachietok pod mulčovaciu plochu</t>
  </si>
  <si>
    <t>46</t>
  </si>
  <si>
    <t>33</t>
  </si>
  <si>
    <t>185803111</t>
  </si>
  <si>
    <t>Ošetrenie trávnika v rovine alebo na svahu do 1:5</t>
  </si>
  <si>
    <t>48</t>
  </si>
  <si>
    <t>34</t>
  </si>
  <si>
    <t>185804311</t>
  </si>
  <si>
    <t>Zaliatie rastlín vodou, plochy jednotlivo do 20 m2</t>
  </si>
  <si>
    <t>50</t>
  </si>
  <si>
    <t>35</t>
  </si>
  <si>
    <t>185851111</t>
  </si>
  <si>
    <t>Dovoz vody pre zálievku rastlín na vzdialenosť do 6000 m</t>
  </si>
  <si>
    <t>52</t>
  </si>
  <si>
    <t>36</t>
  </si>
  <si>
    <t>2519115501</t>
  </si>
  <si>
    <t>Hnojivo k rastlinám typu Silvamix</t>
  </si>
  <si>
    <t>54</t>
  </si>
  <si>
    <t>37</t>
  </si>
  <si>
    <t>2519115503</t>
  </si>
  <si>
    <t>Pôdny kondicionér</t>
  </si>
  <si>
    <t>56</t>
  </si>
  <si>
    <t>38</t>
  </si>
  <si>
    <t>1031130001</t>
  </si>
  <si>
    <t>Rašelinový substrát</t>
  </si>
  <si>
    <t>58</t>
  </si>
  <si>
    <t>39</t>
  </si>
  <si>
    <t>1031130002</t>
  </si>
  <si>
    <t>Záhradnícka zemina</t>
  </si>
  <si>
    <t>60</t>
  </si>
  <si>
    <t>Zakladanie</t>
  </si>
  <si>
    <t>211971121</t>
  </si>
  <si>
    <t>Zhotov. oplášt. výplne z geotext. v ryhe alebo v záreze pri rozvinutej šírke oplášt. od 0 do 2, 5 m</t>
  </si>
  <si>
    <t>795213365</t>
  </si>
  <si>
    <t>41</t>
  </si>
  <si>
    <t>693110001200</t>
  </si>
  <si>
    <t>Geotextília polypropylénová Tatratex GTX N PP 300, šírka 1,27; 1,75-3,5 m, dĺžka 20-60; 90 m, hrúbka 2,7 mm, netkaná, MIVA</t>
  </si>
  <si>
    <t>-749213433</t>
  </si>
  <si>
    <t>212752125</t>
  </si>
  <si>
    <t>Trativody z flexodrenážnych rúr DN 100</t>
  </si>
  <si>
    <t>m</t>
  </si>
  <si>
    <t>-1237573397</t>
  </si>
  <si>
    <t>43</t>
  </si>
  <si>
    <t>271573001</t>
  </si>
  <si>
    <t>Násyp pod základové  konštrukcie so zhutnením zo štrkopiesku fr.0-32 mm</t>
  </si>
  <si>
    <t>-1565267409</t>
  </si>
  <si>
    <t>274313611</t>
  </si>
  <si>
    <t>Betón základových pásov, prostý tr. C 16/20</t>
  </si>
  <si>
    <t>644098941</t>
  </si>
  <si>
    <t>45</t>
  </si>
  <si>
    <t>274351217</t>
  </si>
  <si>
    <t>Debnenie stien základových pásov, zhotovenie-tradičné</t>
  </si>
  <si>
    <t>-1863994103</t>
  </si>
  <si>
    <t>274351218</t>
  </si>
  <si>
    <t>Debnenie stien základových pásov, odstránenie-tradičné</t>
  </si>
  <si>
    <t>1070301826</t>
  </si>
  <si>
    <t>47</t>
  </si>
  <si>
    <t>275313611R</t>
  </si>
  <si>
    <t>Betón základových pätiek, prostý tr.C 16/20</t>
  </si>
  <si>
    <t>64</t>
  </si>
  <si>
    <t>275351217</t>
  </si>
  <si>
    <t>Debnenie stien základových pätiek, zhotovenie-tradičné</t>
  </si>
  <si>
    <t>160322421</t>
  </si>
  <si>
    <t>49</t>
  </si>
  <si>
    <t>275351218</t>
  </si>
  <si>
    <t>Debnenie stien základových pätiek, odstránenie-tradičné</t>
  </si>
  <si>
    <t>-1918549652</t>
  </si>
  <si>
    <t>Vodorovné konštrukcie</t>
  </si>
  <si>
    <t>451573111</t>
  </si>
  <si>
    <t>Lôžko pod potrubie, stoky a drobné objekty, v otvorenom výkope z piesku a štrkopiesku do 32 mm</t>
  </si>
  <si>
    <t>1631017699</t>
  </si>
  <si>
    <t>51</t>
  </si>
  <si>
    <t>457971111</t>
  </si>
  <si>
    <t>Zriadenie vrstvy z geotextílie s presahom, so sklonom do 1:5, šírky geotextílie do 3 m</t>
  </si>
  <si>
    <t>-1864830348</t>
  </si>
  <si>
    <t>6936651300</t>
  </si>
  <si>
    <t>Geotextília netkaná polypropylénová PP 300g/m2</t>
  </si>
  <si>
    <t>1033606916</t>
  </si>
  <si>
    <t>53</t>
  </si>
  <si>
    <t>463211121</t>
  </si>
  <si>
    <t>Spevnenie brehov koryta záhozom z lomového kameňa neopracovaného tried. s vyplnením škár a dutín ťaženým kamenivom</t>
  </si>
  <si>
    <t>-93049721</t>
  </si>
  <si>
    <t>Komunikácie</t>
  </si>
  <si>
    <t>564531111</t>
  </si>
  <si>
    <t>Zhotovenie podsypu alebo podkladu zo sypaniny, po zhutnení hr. 100 mm</t>
  </si>
  <si>
    <t>-1976047209</t>
  </si>
  <si>
    <t>55</t>
  </si>
  <si>
    <t>583410004100</t>
  </si>
  <si>
    <t>Štrkodrva frakcia 0-16 mm</t>
  </si>
  <si>
    <t>-882914552</t>
  </si>
  <si>
    <t>564551111</t>
  </si>
  <si>
    <t>Zhotovenie podsypu alebo podkladu zo sypaniny, po zhutnení hr. 150 mm</t>
  </si>
  <si>
    <t>-218712129</t>
  </si>
  <si>
    <t>57</t>
  </si>
  <si>
    <t>583410003000</t>
  </si>
  <si>
    <t>Kamenivo drvené hrubé frakcia 16-32 mm</t>
  </si>
  <si>
    <t>-849649876</t>
  </si>
  <si>
    <t>Ostatné konštrukcie a práce-búranie</t>
  </si>
  <si>
    <t>936104211</t>
  </si>
  <si>
    <t>Osadenie odpadkového koša do betonovej pätky</t>
  </si>
  <si>
    <t>2110585895</t>
  </si>
  <si>
    <t>59</t>
  </si>
  <si>
    <t>5538168053R</t>
  </si>
  <si>
    <t>Betónový odpadkový kôš 450x450x600mm</t>
  </si>
  <si>
    <t>1697904924</t>
  </si>
  <si>
    <t>936104211R</t>
  </si>
  <si>
    <t>Osadenie kvetináča do betonovej pätky</t>
  </si>
  <si>
    <t>857889949</t>
  </si>
  <si>
    <t>61</t>
  </si>
  <si>
    <t>5538168053</t>
  </si>
  <si>
    <t>Betónový kvetináč 450x450x600mm</t>
  </si>
  <si>
    <t>-2029958942</t>
  </si>
  <si>
    <t>62</t>
  </si>
  <si>
    <t>936124112R</t>
  </si>
  <si>
    <t>Záhradný stôl z pohľadového betónu 1000x2170mm, v.800mm, nohy 150x150mm, krycia doska hr.100mm, výstuž dosky KARI 150x150x8mm</t>
  </si>
  <si>
    <t>-1574999702</t>
  </si>
  <si>
    <t>63</t>
  </si>
  <si>
    <t>936124121R</t>
  </si>
  <si>
    <t>Osadenie parkovej lavičky vrátane stola so zabetonováním nôh</t>
  </si>
  <si>
    <t>-1114850982</t>
  </si>
  <si>
    <t>5538168028R</t>
  </si>
  <si>
    <t>Parková lavička 450x2170mm, výška 460mm, beton + smrek</t>
  </si>
  <si>
    <t>59078155</t>
  </si>
  <si>
    <t>65</t>
  </si>
  <si>
    <t>936124121R1</t>
  </si>
  <si>
    <t>Osadenie Futbalovej brány z uzavretých oceľových profilov na betónový základ</t>
  </si>
  <si>
    <t>367364992</t>
  </si>
  <si>
    <t>66</t>
  </si>
  <si>
    <t>5538168028R1</t>
  </si>
  <si>
    <t>Futbalová bránka 4x2m, uzavreté oceľové profily, pozink, vrátane siete</t>
  </si>
  <si>
    <t>-661715060</t>
  </si>
  <si>
    <t>67</t>
  </si>
  <si>
    <t>936124121R2</t>
  </si>
  <si>
    <t>Osadenie volejbalového stĺpu na betónový základ</t>
  </si>
  <si>
    <t>1468416511</t>
  </si>
  <si>
    <t>68</t>
  </si>
  <si>
    <t>5538168028R2</t>
  </si>
  <si>
    <t>Volejbalový stĺp, oceľový, pozink, d=100mm, vrátane volejbalovej siete</t>
  </si>
  <si>
    <t>1315053183</t>
  </si>
  <si>
    <t>99</t>
  </si>
  <si>
    <t>Presun hmôt HSV</t>
  </si>
  <si>
    <t>69</t>
  </si>
  <si>
    <t>998222012</t>
  </si>
  <si>
    <t>Presun hmôt na spevnených plochách s krytom z kameniva (8233, 8235) pre akékoľvek dľžky</t>
  </si>
  <si>
    <t>-1593716251</t>
  </si>
  <si>
    <t>PSV</t>
  </si>
  <si>
    <t>Práce a dodávky PSV</t>
  </si>
  <si>
    <t>762</t>
  </si>
  <si>
    <t>Konštrukcie tesárske</t>
  </si>
  <si>
    <t>70</t>
  </si>
  <si>
    <t>762332120</t>
  </si>
  <si>
    <t>Montáž viazaných konštrukcií krovov striech z reziva priemernej plochy 120-224 cm2</t>
  </si>
  <si>
    <t>-1532355270</t>
  </si>
  <si>
    <t>71</t>
  </si>
  <si>
    <t>605420000300</t>
  </si>
  <si>
    <t>Rezivo stavebné zo smreku - hranoly 100x180mm (Krokvy)</t>
  </si>
  <si>
    <t>-82638684</t>
  </si>
  <si>
    <t>72</t>
  </si>
  <si>
    <t>762332140</t>
  </si>
  <si>
    <t>Montáž viazaných konštrukcií krovov striech z reziva priemernej plochy 288-450 cm2</t>
  </si>
  <si>
    <t>42326572</t>
  </si>
  <si>
    <t>73</t>
  </si>
  <si>
    <t>605420000100</t>
  </si>
  <si>
    <t>Rezivo stavebné zo smreku - hranoly 200x200mm (Stĺpy altánku)</t>
  </si>
  <si>
    <t>-1084147147</t>
  </si>
  <si>
    <t>74</t>
  </si>
  <si>
    <t>605420000200</t>
  </si>
  <si>
    <t>Rezivo stavebné zo smreku - hranoly 150x220mm (Väznice altánka))</t>
  </si>
  <si>
    <t>-1541860647</t>
  </si>
  <si>
    <t>75</t>
  </si>
  <si>
    <t>762341004</t>
  </si>
  <si>
    <t>Montáž debnenia jednoduchých striech, na krokvy a kontralaty z dosiek na zraz</t>
  </si>
  <si>
    <t>1356564895</t>
  </si>
  <si>
    <t>76</t>
  </si>
  <si>
    <t>605410000200</t>
  </si>
  <si>
    <t>Rezivo stavebné zo smreku - dosky bočné triedené hr. 20 mm, š. 100-200 mm</t>
  </si>
  <si>
    <t>1078173773</t>
  </si>
  <si>
    <t>77</t>
  </si>
  <si>
    <t>762395000</t>
  </si>
  <si>
    <t>Spojovacie prostriedky pre viazané konštrukcie krovov, debnenie a laťovanie, nadstrešné konštr., spádové kliny - svorky, dosky, klince, pásová oceľ, vruty</t>
  </si>
  <si>
    <t>-179679448</t>
  </si>
  <si>
    <t>78</t>
  </si>
  <si>
    <t>998762102</t>
  </si>
  <si>
    <t>Presun hmôt pre konštrukcie tesárske v objektoch výšky do 12 m</t>
  </si>
  <si>
    <t>917577253</t>
  </si>
  <si>
    <t>764</t>
  </si>
  <si>
    <t>Konštrukcie klampiarske</t>
  </si>
  <si>
    <t>79</t>
  </si>
  <si>
    <t>764173101</t>
  </si>
  <si>
    <t>Strešná krytina Škridplech, sklon strechy do 30°</t>
  </si>
  <si>
    <t>-459442880</t>
  </si>
  <si>
    <t>80</t>
  </si>
  <si>
    <t>764751212</t>
  </si>
  <si>
    <t>Odpadová rúra zvodová kruhová rovná DN 100 mm 2</t>
  </si>
  <si>
    <t>-1280580</t>
  </si>
  <si>
    <t>81</t>
  </si>
  <si>
    <t>764751232</t>
  </si>
  <si>
    <t>Koleno zvodovej rúry DN 100 mm</t>
  </si>
  <si>
    <t>635473672</t>
  </si>
  <si>
    <t>82</t>
  </si>
  <si>
    <t>764761331</t>
  </si>
  <si>
    <t xml:space="preserve">Žľab pododkvapový polkruhový 125 mm, vrátane čela, hákov, rohov, kútov </t>
  </si>
  <si>
    <t>1406498645</t>
  </si>
  <si>
    <t>83</t>
  </si>
  <si>
    <t>764761432</t>
  </si>
  <si>
    <t xml:space="preserve">Montáž žľabového kotlíka k polkruhovým žľabom </t>
  </si>
  <si>
    <t>1126442637</t>
  </si>
  <si>
    <t>84</t>
  </si>
  <si>
    <t>553440015100</t>
  </si>
  <si>
    <t>Kotlík žľabový rozmer 150/100 mm pozink. plech+HB 50 μm</t>
  </si>
  <si>
    <t>1546236853</t>
  </si>
  <si>
    <t>85</t>
  </si>
  <si>
    <t>998764101</t>
  </si>
  <si>
    <t>Presun hmôt pre konštrukcie klampiarske v objektoch výšky do 6 m</t>
  </si>
  <si>
    <t>-1177055841</t>
  </si>
  <si>
    <t>776</t>
  </si>
  <si>
    <t>Podlahy povlakové</t>
  </si>
  <si>
    <t>86</t>
  </si>
  <si>
    <t>776591020</t>
  </si>
  <si>
    <t>Vyznačenie čiar na povlakových povrchoch</t>
  </si>
  <si>
    <t>1279595914</t>
  </si>
  <si>
    <t>783</t>
  </si>
  <si>
    <t>Nátery</t>
  </si>
  <si>
    <t>87</t>
  </si>
  <si>
    <t>783726200</t>
  </si>
  <si>
    <t>Nátery tesárskych konštrukcií syntetické na vzduchu schnúce lazurovacím lakom 2x lakovaním</t>
  </si>
  <si>
    <t>619863001</t>
  </si>
  <si>
    <t>88</t>
  </si>
  <si>
    <t>783782203</t>
  </si>
  <si>
    <t>Nátery tesárskych konštrukcií povrchová impregnácia Bochemitom QB</t>
  </si>
  <si>
    <t>-1983035035</t>
  </si>
  <si>
    <t>VRN</t>
  </si>
  <si>
    <t>Vedľajšie rozpočtové náklady</t>
  </si>
  <si>
    <t>VRN06</t>
  </si>
  <si>
    <t>Zariadenie staveniska</t>
  </si>
  <si>
    <t>89</t>
  </si>
  <si>
    <t>000600021R</t>
  </si>
  <si>
    <t xml:space="preserve">Zariadenie staveniska </t>
  </si>
  <si>
    <t>1024</t>
  </si>
  <si>
    <t>1619552533</t>
  </si>
  <si>
    <t>F. ZADANIE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</si>
</sst>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2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3" xfId="0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0" fillId="0" borderId="0" xfId="0" applyProtection="1"/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5" fillId="0" borderId="0" xfId="0" applyNumberFormat="1" applyFont="1" applyAlignment="1"/>
    <xf numFmtId="166" fontId="18" fillId="0" borderId="12" xfId="0" applyNumberFormat="1" applyFont="1" applyBorder="1" applyAlignment="1"/>
    <xf numFmtId="166" fontId="18" fillId="0" borderId="13" xfId="0" applyNumberFormat="1" applyFont="1" applyBorder="1" applyAlignment="1"/>
    <xf numFmtId="4" fontId="1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49" fontId="13" fillId="0" borderId="22" xfId="0" applyNumberFormat="1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center" vertical="center" wrapText="1"/>
      <protection locked="0"/>
    </xf>
    <xf numFmtId="167" fontId="13" fillId="0" borderId="22" xfId="0" applyNumberFormat="1" applyFont="1" applyBorder="1" applyAlignment="1" applyProtection="1">
      <alignment vertical="center"/>
      <protection locked="0"/>
    </xf>
    <xf numFmtId="4" fontId="1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166" fontId="14" fillId="0" borderId="0" xfId="0" applyNumberFormat="1" applyFont="1" applyBorder="1" applyAlignment="1">
      <alignment vertical="center"/>
    </xf>
    <xf numFmtId="166" fontId="14" fillId="0" borderId="15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vertical="center"/>
      <protection locked="0"/>
    </xf>
    <xf numFmtId="0" fontId="21" fillId="0" borderId="3" xfId="0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0" fontId="14" fillId="0" borderId="19" xfId="0" applyFont="1" applyBorder="1" applyAlignment="1">
      <alignment horizontal="left" vertical="center"/>
    </xf>
    <xf numFmtId="0" fontId="14" fillId="0" borderId="20" xfId="0" applyFont="1" applyBorder="1" applyAlignment="1">
      <alignment horizontal="center" vertical="center"/>
    </xf>
    <xf numFmtId="166" fontId="14" fillId="0" borderId="20" xfId="0" applyNumberFormat="1" applyFont="1" applyBorder="1" applyAlignment="1">
      <alignment vertical="center"/>
    </xf>
    <xf numFmtId="166" fontId="14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0" fillId="0" borderId="0" xfId="0"/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34"/>
  <sheetViews>
    <sheetView showGridLines="0" tabSelected="1" workbookViewId="0">
      <selection activeCell="J7" sqref="J7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39"/>
    </row>
    <row r="2" spans="1:46" s="1" customFormat="1" ht="36.950000000000003" customHeight="1" x14ac:dyDescent="0.2">
      <c r="L2" s="122" t="s">
        <v>2</v>
      </c>
      <c r="M2" s="123"/>
      <c r="N2" s="123"/>
      <c r="O2" s="123"/>
      <c r="P2" s="123"/>
      <c r="Q2" s="123"/>
      <c r="R2" s="123"/>
      <c r="S2" s="123"/>
      <c r="T2" s="123"/>
      <c r="U2" s="123"/>
      <c r="V2" s="123"/>
      <c r="AT2" s="8" t="s">
        <v>44</v>
      </c>
    </row>
    <row r="3" spans="1:46" s="1" customFormat="1" ht="6.95" customHeight="1" x14ac:dyDescent="0.2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42</v>
      </c>
    </row>
    <row r="4" spans="1:46" s="1" customFormat="1" ht="24.95" customHeight="1" x14ac:dyDescent="0.2">
      <c r="B4" s="11"/>
      <c r="D4" s="124" t="s">
        <v>450</v>
      </c>
      <c r="E4" s="124"/>
      <c r="F4" s="124"/>
      <c r="G4" s="124"/>
      <c r="H4" s="124"/>
      <c r="I4" s="124"/>
      <c r="L4" s="11"/>
      <c r="M4" s="40" t="s">
        <v>4</v>
      </c>
      <c r="AT4" s="8" t="s">
        <v>1</v>
      </c>
    </row>
    <row r="5" spans="1:46" s="1" customFormat="1" ht="6.95" customHeight="1" x14ac:dyDescent="0.2">
      <c r="B5" s="11"/>
      <c r="L5" s="11"/>
    </row>
    <row r="6" spans="1:46" s="1" customFormat="1" ht="12" customHeight="1" x14ac:dyDescent="0.2">
      <c r="B6" s="11"/>
      <c r="D6" s="14" t="s">
        <v>5</v>
      </c>
      <c r="L6" s="11"/>
    </row>
    <row r="7" spans="1:46" s="2" customFormat="1" ht="16.5" customHeight="1" x14ac:dyDescent="0.2">
      <c r="A7" s="16"/>
      <c r="B7" s="17"/>
      <c r="C7" s="16"/>
      <c r="D7" s="16"/>
      <c r="E7" s="118" t="s">
        <v>6</v>
      </c>
      <c r="F7" s="119"/>
      <c r="G7" s="119"/>
      <c r="H7" s="119"/>
      <c r="I7" s="16"/>
      <c r="J7" s="16"/>
      <c r="K7" s="16"/>
      <c r="L7" s="20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6" s="2" customFormat="1" ht="12" customHeight="1" x14ac:dyDescent="0.2">
      <c r="A8" s="16"/>
      <c r="B8" s="17"/>
      <c r="C8" s="16"/>
      <c r="D8" s="14" t="s">
        <v>45</v>
      </c>
      <c r="E8" s="16"/>
      <c r="F8" s="16"/>
      <c r="G8" s="16"/>
      <c r="H8" s="16"/>
      <c r="I8" s="16"/>
      <c r="J8" s="16"/>
      <c r="K8" s="16"/>
      <c r="L8" s="20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46" s="2" customFormat="1" ht="16.5" customHeight="1" x14ac:dyDescent="0.2">
      <c r="A9" s="16"/>
      <c r="B9" s="17"/>
      <c r="C9" s="16"/>
      <c r="D9" s="16"/>
      <c r="E9" s="118" t="s">
        <v>46</v>
      </c>
      <c r="F9" s="119"/>
      <c r="G9" s="119"/>
      <c r="H9" s="119"/>
      <c r="I9" s="16"/>
      <c r="J9" s="16"/>
      <c r="K9" s="16"/>
      <c r="L9" s="20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46" s="2" customFormat="1" x14ac:dyDescent="0.2">
      <c r="A10" s="16"/>
      <c r="B10" s="17"/>
      <c r="C10" s="16"/>
      <c r="D10" s="16"/>
      <c r="E10" s="16"/>
      <c r="F10" s="16"/>
      <c r="G10" s="16"/>
      <c r="H10" s="16"/>
      <c r="I10" s="16"/>
      <c r="J10" s="16"/>
      <c r="K10" s="16"/>
      <c r="L10" s="20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</row>
    <row r="11" spans="1:46" s="2" customFormat="1" ht="12" customHeight="1" x14ac:dyDescent="0.2">
      <c r="A11" s="16"/>
      <c r="B11" s="17"/>
      <c r="C11" s="16"/>
      <c r="D11" s="14" t="s">
        <v>7</v>
      </c>
      <c r="E11" s="16"/>
      <c r="F11" s="13" t="s">
        <v>0</v>
      </c>
      <c r="G11" s="16"/>
      <c r="H11" s="16"/>
      <c r="I11" s="14" t="s">
        <v>8</v>
      </c>
      <c r="J11" s="13" t="s">
        <v>0</v>
      </c>
      <c r="K11" s="16"/>
      <c r="L11" s="20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46" s="2" customFormat="1" ht="12" customHeight="1" x14ac:dyDescent="0.2">
      <c r="A12" s="16"/>
      <c r="B12" s="17"/>
      <c r="C12" s="16"/>
      <c r="D12" s="14" t="s">
        <v>9</v>
      </c>
      <c r="E12" s="16"/>
      <c r="F12" s="13" t="s">
        <v>10</v>
      </c>
      <c r="G12" s="16"/>
      <c r="H12" s="16"/>
      <c r="I12" s="14" t="s">
        <v>11</v>
      </c>
      <c r="J12" s="29"/>
      <c r="K12" s="16"/>
      <c r="L12" s="20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1:46" s="2" customFormat="1" ht="10.9" customHeight="1" x14ac:dyDescent="0.2">
      <c r="A13" s="16"/>
      <c r="B13" s="17"/>
      <c r="C13" s="16"/>
      <c r="D13" s="16"/>
      <c r="E13" s="16"/>
      <c r="F13" s="16"/>
      <c r="G13" s="16"/>
      <c r="H13" s="16"/>
      <c r="I13" s="16"/>
      <c r="J13" s="16"/>
      <c r="K13" s="16"/>
      <c r="L13" s="20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46" s="2" customFormat="1" ht="12" customHeight="1" x14ac:dyDescent="0.2">
      <c r="A14" s="16"/>
      <c r="B14" s="17"/>
      <c r="C14" s="16"/>
      <c r="D14" s="14" t="s">
        <v>12</v>
      </c>
      <c r="E14" s="16"/>
      <c r="F14" s="16"/>
      <c r="G14" s="16"/>
      <c r="H14" s="16"/>
      <c r="I14" s="14" t="s">
        <v>13</v>
      </c>
      <c r="J14" s="13" t="s">
        <v>0</v>
      </c>
      <c r="K14" s="16"/>
      <c r="L14" s="20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1:46" s="2" customFormat="1" ht="18" customHeight="1" x14ac:dyDescent="0.2">
      <c r="A15" s="16"/>
      <c r="B15" s="17"/>
      <c r="C15" s="16"/>
      <c r="D15" s="16"/>
      <c r="E15" s="13" t="s">
        <v>10</v>
      </c>
      <c r="F15" s="16"/>
      <c r="G15" s="16"/>
      <c r="H15" s="16"/>
      <c r="I15" s="14" t="s">
        <v>14</v>
      </c>
      <c r="J15" s="13" t="s">
        <v>0</v>
      </c>
      <c r="K15" s="16"/>
      <c r="L15" s="20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46" s="2" customFormat="1" ht="6.95" customHeight="1" x14ac:dyDescent="0.2">
      <c r="A16" s="16"/>
      <c r="B16" s="17"/>
      <c r="C16" s="16"/>
      <c r="D16" s="16"/>
      <c r="E16" s="16"/>
      <c r="F16" s="16"/>
      <c r="G16" s="16"/>
      <c r="H16" s="16"/>
      <c r="I16" s="16"/>
      <c r="J16" s="16"/>
      <c r="K16" s="16"/>
      <c r="L16" s="20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 s="2" customFormat="1" ht="12" customHeight="1" x14ac:dyDescent="0.2">
      <c r="A17" s="16"/>
      <c r="B17" s="17"/>
      <c r="C17" s="16"/>
      <c r="D17" s="14" t="s">
        <v>15</v>
      </c>
      <c r="E17" s="16"/>
      <c r="F17" s="16"/>
      <c r="G17" s="16"/>
      <c r="H17" s="16"/>
      <c r="I17" s="14" t="s">
        <v>13</v>
      </c>
      <c r="J17" s="13"/>
      <c r="K17" s="16"/>
      <c r="L17" s="20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s="2" customFormat="1" ht="18" customHeight="1" x14ac:dyDescent="0.2">
      <c r="A18" s="16"/>
      <c r="B18" s="17"/>
      <c r="C18" s="16"/>
      <c r="D18" s="16"/>
      <c r="E18" s="125"/>
      <c r="F18" s="125"/>
      <c r="G18" s="125"/>
      <c r="H18" s="125"/>
      <c r="I18" s="14" t="s">
        <v>14</v>
      </c>
      <c r="J18" s="13"/>
      <c r="K18" s="16"/>
      <c r="L18" s="20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 s="2" customFormat="1" ht="6.95" customHeight="1" x14ac:dyDescent="0.2">
      <c r="A19" s="16"/>
      <c r="B19" s="17"/>
      <c r="C19" s="16"/>
      <c r="D19" s="16"/>
      <c r="E19" s="16"/>
      <c r="F19" s="16"/>
      <c r="G19" s="16"/>
      <c r="H19" s="16"/>
      <c r="I19" s="16"/>
      <c r="J19" s="16"/>
      <c r="K19" s="16"/>
      <c r="L19" s="20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  <row r="20" spans="1:31" s="2" customFormat="1" ht="12" customHeight="1" x14ac:dyDescent="0.2">
      <c r="A20" s="16"/>
      <c r="B20" s="17"/>
      <c r="C20" s="16"/>
      <c r="D20" s="14" t="s">
        <v>16</v>
      </c>
      <c r="E20" s="16"/>
      <c r="F20" s="16"/>
      <c r="G20" s="16"/>
      <c r="H20" s="16"/>
      <c r="I20" s="14" t="s">
        <v>13</v>
      </c>
      <c r="J20" s="13" t="s">
        <v>0</v>
      </c>
      <c r="K20" s="16"/>
      <c r="L20" s="20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</row>
    <row r="21" spans="1:31" s="2" customFormat="1" ht="18" customHeight="1" x14ac:dyDescent="0.2">
      <c r="A21" s="16"/>
      <c r="B21" s="17"/>
      <c r="C21" s="16"/>
      <c r="D21" s="16"/>
      <c r="E21" s="13"/>
      <c r="F21" s="16"/>
      <c r="G21" s="16"/>
      <c r="H21" s="16"/>
      <c r="I21" s="14" t="s">
        <v>14</v>
      </c>
      <c r="J21" s="13" t="s">
        <v>0</v>
      </c>
      <c r="K21" s="16"/>
      <c r="L21" s="20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</row>
    <row r="22" spans="1:31" s="2" customFormat="1" ht="6.95" customHeight="1" x14ac:dyDescent="0.2">
      <c r="A22" s="16"/>
      <c r="B22" s="17"/>
      <c r="C22" s="16"/>
      <c r="D22" s="16"/>
      <c r="E22" s="16"/>
      <c r="F22" s="16"/>
      <c r="G22" s="16"/>
      <c r="H22" s="16"/>
      <c r="I22" s="16"/>
      <c r="J22" s="16"/>
      <c r="K22" s="16"/>
      <c r="L22" s="20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</row>
    <row r="23" spans="1:31" s="2" customFormat="1" ht="12" customHeight="1" x14ac:dyDescent="0.2">
      <c r="A23" s="16"/>
      <c r="B23" s="17"/>
      <c r="C23" s="16"/>
      <c r="D23" s="14" t="s">
        <v>17</v>
      </c>
      <c r="E23" s="16"/>
      <c r="F23" s="16"/>
      <c r="G23" s="16"/>
      <c r="H23" s="16"/>
      <c r="I23" s="14" t="s">
        <v>13</v>
      </c>
      <c r="J23" s="13" t="s">
        <v>0</v>
      </c>
      <c r="K23" s="16"/>
      <c r="L23" s="20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</row>
    <row r="24" spans="1:31" s="2" customFormat="1" ht="18" customHeight="1" x14ac:dyDescent="0.2">
      <c r="A24" s="16"/>
      <c r="B24" s="17"/>
      <c r="C24" s="16"/>
      <c r="D24" s="16"/>
      <c r="E24" s="13"/>
      <c r="F24" s="16"/>
      <c r="G24" s="16"/>
      <c r="H24" s="16"/>
      <c r="I24" s="14" t="s">
        <v>14</v>
      </c>
      <c r="J24" s="13" t="s">
        <v>0</v>
      </c>
      <c r="K24" s="16"/>
      <c r="L24" s="20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1:31" s="2" customFormat="1" ht="6.95" customHeight="1" x14ac:dyDescent="0.2">
      <c r="A25" s="16"/>
      <c r="B25" s="17"/>
      <c r="C25" s="16"/>
      <c r="D25" s="16"/>
      <c r="E25" s="16"/>
      <c r="F25" s="16"/>
      <c r="G25" s="16"/>
      <c r="H25" s="16"/>
      <c r="I25" s="16"/>
      <c r="J25" s="16"/>
      <c r="K25" s="16"/>
      <c r="L25" s="20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6" spans="1:31" s="2" customFormat="1" ht="12" customHeight="1" x14ac:dyDescent="0.2">
      <c r="A26" s="16"/>
      <c r="B26" s="17"/>
      <c r="C26" s="16"/>
      <c r="D26" s="14" t="s">
        <v>18</v>
      </c>
      <c r="E26" s="16"/>
      <c r="F26" s="16"/>
      <c r="G26" s="16"/>
      <c r="H26" s="16"/>
      <c r="I26" s="16"/>
      <c r="J26" s="16"/>
      <c r="K26" s="16"/>
      <c r="L26" s="20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</row>
    <row r="27" spans="1:31" s="3" customFormat="1" ht="16.5" customHeight="1" x14ac:dyDescent="0.2">
      <c r="A27" s="41"/>
      <c r="B27" s="42"/>
      <c r="C27" s="41"/>
      <c r="D27" s="41"/>
      <c r="E27" s="126" t="s">
        <v>0</v>
      </c>
      <c r="F27" s="126"/>
      <c r="G27" s="126"/>
      <c r="H27" s="126"/>
      <c r="I27" s="41"/>
      <c r="J27" s="41"/>
      <c r="K27" s="41"/>
      <c r="L27" s="43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pans="1:31" s="2" customFormat="1" ht="6.95" customHeight="1" x14ac:dyDescent="0.2">
      <c r="A28" s="16"/>
      <c r="B28" s="17"/>
      <c r="C28" s="16"/>
      <c r="D28" s="16"/>
      <c r="E28" s="16"/>
      <c r="F28" s="16"/>
      <c r="G28" s="16"/>
      <c r="H28" s="16"/>
      <c r="I28" s="16"/>
      <c r="J28" s="16"/>
      <c r="K28" s="16"/>
      <c r="L28" s="20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29" spans="1:31" s="2" customFormat="1" ht="6.95" customHeight="1" x14ac:dyDescent="0.2">
      <c r="A29" s="16"/>
      <c r="B29" s="17"/>
      <c r="C29" s="16"/>
      <c r="D29" s="36"/>
      <c r="E29" s="36"/>
      <c r="F29" s="36"/>
      <c r="G29" s="36"/>
      <c r="H29" s="36"/>
      <c r="I29" s="36"/>
      <c r="J29" s="36"/>
      <c r="K29" s="36"/>
      <c r="L29" s="20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31" s="2" customFormat="1" ht="25.35" customHeight="1" x14ac:dyDescent="0.2">
      <c r="A30" s="16"/>
      <c r="B30" s="17"/>
      <c r="C30" s="16"/>
      <c r="D30" s="44" t="s">
        <v>19</v>
      </c>
      <c r="E30" s="16"/>
      <c r="F30" s="16"/>
      <c r="G30" s="16"/>
      <c r="H30" s="16"/>
      <c r="I30" s="16"/>
      <c r="J30" s="38">
        <f>ROUND(J130, 2)</f>
        <v>0</v>
      </c>
      <c r="K30" s="16"/>
      <c r="L30" s="20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31" s="2" customFormat="1" ht="6.95" customHeight="1" x14ac:dyDescent="0.2">
      <c r="A31" s="16"/>
      <c r="B31" s="17"/>
      <c r="C31" s="16"/>
      <c r="D31" s="36"/>
      <c r="E31" s="36"/>
      <c r="F31" s="36"/>
      <c r="G31" s="36"/>
      <c r="H31" s="36"/>
      <c r="I31" s="36"/>
      <c r="J31" s="36"/>
      <c r="K31" s="36"/>
      <c r="L31" s="20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31" s="2" customFormat="1" ht="14.45" customHeight="1" x14ac:dyDescent="0.2">
      <c r="A32" s="16"/>
      <c r="B32" s="17"/>
      <c r="C32" s="16"/>
      <c r="D32" s="16"/>
      <c r="E32" s="16"/>
      <c r="F32" s="19" t="s">
        <v>21</v>
      </c>
      <c r="G32" s="16"/>
      <c r="H32" s="16"/>
      <c r="I32" s="19" t="s">
        <v>20</v>
      </c>
      <c r="J32" s="19" t="s">
        <v>22</v>
      </c>
      <c r="K32" s="16"/>
      <c r="L32" s="20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</row>
    <row r="33" spans="1:31" s="2" customFormat="1" ht="14.45" customHeight="1" x14ac:dyDescent="0.2">
      <c r="A33" s="16"/>
      <c r="B33" s="17"/>
      <c r="C33" s="16"/>
      <c r="D33" s="45" t="s">
        <v>23</v>
      </c>
      <c r="E33" s="14" t="s">
        <v>24</v>
      </c>
      <c r="F33" s="46">
        <f>ROUND((SUM(BE130:BE233)),  2)</f>
        <v>0</v>
      </c>
      <c r="G33" s="16"/>
      <c r="H33" s="16"/>
      <c r="I33" s="47">
        <v>0.2</v>
      </c>
      <c r="J33" s="46">
        <f>ROUND(((SUM(BE130:BE233))*I33),  2)</f>
        <v>0</v>
      </c>
      <c r="K33" s="16"/>
      <c r="L33" s="20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31" s="2" customFormat="1" ht="14.45" customHeight="1" x14ac:dyDescent="0.2">
      <c r="A34" s="16"/>
      <c r="B34" s="17"/>
      <c r="C34" s="16"/>
      <c r="D34" s="16"/>
      <c r="E34" s="14" t="s">
        <v>25</v>
      </c>
      <c r="F34" s="46">
        <f>ROUND((SUM(BF130:BF233)),  2)</f>
        <v>0</v>
      </c>
      <c r="G34" s="16"/>
      <c r="H34" s="16"/>
      <c r="I34" s="47">
        <v>0.2</v>
      </c>
      <c r="J34" s="46">
        <f>ROUND(((SUM(BF130:BF233))*I34),  2)</f>
        <v>0</v>
      </c>
      <c r="K34" s="16"/>
      <c r="L34" s="20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</row>
    <row r="35" spans="1:31" s="2" customFormat="1" ht="14.45" hidden="1" customHeight="1" x14ac:dyDescent="0.2">
      <c r="A35" s="16"/>
      <c r="B35" s="17"/>
      <c r="C35" s="16"/>
      <c r="D35" s="16"/>
      <c r="E35" s="14" t="s">
        <v>26</v>
      </c>
      <c r="F35" s="46">
        <f>ROUND((SUM(BG130:BG233)),  2)</f>
        <v>0</v>
      </c>
      <c r="G35" s="16"/>
      <c r="H35" s="16"/>
      <c r="I35" s="47">
        <v>0.2</v>
      </c>
      <c r="J35" s="46">
        <f>0</f>
        <v>0</v>
      </c>
      <c r="K35" s="16"/>
      <c r="L35" s="20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1:31" s="2" customFormat="1" ht="14.45" hidden="1" customHeight="1" x14ac:dyDescent="0.2">
      <c r="A36" s="16"/>
      <c r="B36" s="17"/>
      <c r="C36" s="16"/>
      <c r="D36" s="16"/>
      <c r="E36" s="14" t="s">
        <v>27</v>
      </c>
      <c r="F36" s="46">
        <f>ROUND((SUM(BH130:BH233)),  2)</f>
        <v>0</v>
      </c>
      <c r="G36" s="16"/>
      <c r="H36" s="16"/>
      <c r="I36" s="47">
        <v>0.2</v>
      </c>
      <c r="J36" s="46">
        <f>0</f>
        <v>0</v>
      </c>
      <c r="K36" s="16"/>
      <c r="L36" s="20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1:31" s="2" customFormat="1" ht="14.45" hidden="1" customHeight="1" x14ac:dyDescent="0.2">
      <c r="A37" s="16"/>
      <c r="B37" s="17"/>
      <c r="C37" s="16"/>
      <c r="D37" s="16"/>
      <c r="E37" s="14" t="s">
        <v>28</v>
      </c>
      <c r="F37" s="46">
        <f>ROUND((SUM(BI130:BI233)),  2)</f>
        <v>0</v>
      </c>
      <c r="G37" s="16"/>
      <c r="H37" s="16"/>
      <c r="I37" s="47">
        <v>0</v>
      </c>
      <c r="J37" s="46">
        <f>0</f>
        <v>0</v>
      </c>
      <c r="K37" s="16"/>
      <c r="L37" s="20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31" s="2" customFormat="1" ht="6.95" customHeight="1" x14ac:dyDescent="0.2">
      <c r="A38" s="16"/>
      <c r="B38" s="17"/>
      <c r="C38" s="16"/>
      <c r="D38" s="16"/>
      <c r="E38" s="16"/>
      <c r="F38" s="16"/>
      <c r="G38" s="16"/>
      <c r="H38" s="16"/>
      <c r="I38" s="16"/>
      <c r="J38" s="16"/>
      <c r="K38" s="16"/>
      <c r="L38" s="20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1:31" s="2" customFormat="1" ht="25.35" customHeight="1" x14ac:dyDescent="0.2">
      <c r="A39" s="16"/>
      <c r="B39" s="17"/>
      <c r="C39" s="48"/>
      <c r="D39" s="49" t="s">
        <v>29</v>
      </c>
      <c r="E39" s="31"/>
      <c r="F39" s="31"/>
      <c r="G39" s="50" t="s">
        <v>30</v>
      </c>
      <c r="H39" s="51" t="s">
        <v>31</v>
      </c>
      <c r="I39" s="31"/>
      <c r="J39" s="52">
        <f>SUM(J30:J37)</f>
        <v>0</v>
      </c>
      <c r="K39" s="53"/>
      <c r="L39" s="20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1:31" s="2" customFormat="1" ht="14.45" customHeight="1" x14ac:dyDescent="0.2">
      <c r="A40" s="16"/>
      <c r="B40" s="17"/>
      <c r="C40" s="16"/>
      <c r="D40" s="16"/>
      <c r="E40" s="16"/>
      <c r="F40" s="16"/>
      <c r="G40" s="16"/>
      <c r="H40" s="16"/>
      <c r="I40" s="16"/>
      <c r="J40" s="16"/>
      <c r="K40" s="16"/>
      <c r="L40" s="20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1:31" s="1" customFormat="1" ht="14.45" customHeight="1" x14ac:dyDescent="0.2">
      <c r="B41" s="11"/>
      <c r="L41" s="11"/>
    </row>
    <row r="42" spans="1:31" s="1" customFormat="1" ht="14.45" customHeight="1" x14ac:dyDescent="0.2">
      <c r="B42" s="11"/>
      <c r="L42" s="11"/>
    </row>
    <row r="43" spans="1:31" s="1" customFormat="1" ht="14.45" customHeight="1" x14ac:dyDescent="0.2">
      <c r="B43" s="11"/>
      <c r="L43" s="11"/>
    </row>
    <row r="44" spans="1:31" s="1" customFormat="1" ht="14.45" customHeight="1" x14ac:dyDescent="0.2">
      <c r="B44" s="11"/>
      <c r="L44" s="11"/>
    </row>
    <row r="45" spans="1:31" s="1" customFormat="1" ht="14.45" customHeight="1" x14ac:dyDescent="0.2">
      <c r="B45" s="11"/>
      <c r="L45" s="11"/>
    </row>
    <row r="46" spans="1:31" s="1" customFormat="1" ht="14.45" customHeight="1" x14ac:dyDescent="0.2">
      <c r="B46" s="11"/>
      <c r="L46" s="11"/>
    </row>
    <row r="47" spans="1:31" s="1" customFormat="1" ht="14.45" customHeight="1" x14ac:dyDescent="0.2">
      <c r="B47" s="11"/>
      <c r="L47" s="11"/>
    </row>
    <row r="48" spans="1:31" s="1" customFormat="1" ht="14.45" customHeight="1" x14ac:dyDescent="0.2">
      <c r="B48" s="11"/>
      <c r="L48" s="11"/>
    </row>
    <row r="49" spans="1:31" s="1" customFormat="1" ht="14.45" customHeight="1" x14ac:dyDescent="0.2">
      <c r="B49" s="11"/>
      <c r="L49" s="11"/>
    </row>
    <row r="50" spans="1:31" s="2" customFormat="1" ht="14.45" customHeight="1" x14ac:dyDescent="0.2">
      <c r="B50" s="20"/>
      <c r="D50" s="21" t="s">
        <v>32</v>
      </c>
      <c r="E50" s="22"/>
      <c r="F50" s="22"/>
      <c r="G50" s="21" t="s">
        <v>33</v>
      </c>
      <c r="H50" s="22"/>
      <c r="I50" s="22"/>
      <c r="J50" s="22"/>
      <c r="K50" s="22"/>
      <c r="L50" s="20"/>
    </row>
    <row r="51" spans="1:31" x14ac:dyDescent="0.2">
      <c r="B51" s="11"/>
      <c r="L51" s="11"/>
    </row>
    <row r="52" spans="1:31" x14ac:dyDescent="0.2">
      <c r="B52" s="11"/>
      <c r="L52" s="11"/>
    </row>
    <row r="53" spans="1:31" x14ac:dyDescent="0.2">
      <c r="B53" s="11"/>
      <c r="L53" s="11"/>
    </row>
    <row r="54" spans="1:31" x14ac:dyDescent="0.2">
      <c r="B54" s="11"/>
      <c r="L54" s="11"/>
    </row>
    <row r="55" spans="1:31" x14ac:dyDescent="0.2">
      <c r="B55" s="11"/>
      <c r="L55" s="11"/>
    </row>
    <row r="56" spans="1:31" x14ac:dyDescent="0.2">
      <c r="B56" s="11"/>
      <c r="L56" s="11"/>
    </row>
    <row r="57" spans="1:31" x14ac:dyDescent="0.2">
      <c r="B57" s="11"/>
      <c r="L57" s="11"/>
    </row>
    <row r="58" spans="1:31" x14ac:dyDescent="0.2">
      <c r="B58" s="11"/>
      <c r="L58" s="11"/>
    </row>
    <row r="59" spans="1:31" x14ac:dyDescent="0.2">
      <c r="B59" s="11"/>
      <c r="L59" s="11"/>
    </row>
    <row r="60" spans="1:31" x14ac:dyDescent="0.2">
      <c r="B60" s="11"/>
      <c r="L60" s="11"/>
    </row>
    <row r="61" spans="1:31" s="2" customFormat="1" ht="12.75" x14ac:dyDescent="0.2">
      <c r="A61" s="16"/>
      <c r="B61" s="17"/>
      <c r="C61" s="16"/>
      <c r="D61" s="23" t="s">
        <v>34</v>
      </c>
      <c r="E61" s="18"/>
      <c r="F61" s="54" t="s">
        <v>35</v>
      </c>
      <c r="G61" s="23" t="s">
        <v>34</v>
      </c>
      <c r="H61" s="18"/>
      <c r="I61" s="18"/>
      <c r="J61" s="55" t="s">
        <v>35</v>
      </c>
      <c r="K61" s="18"/>
      <c r="L61" s="20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</row>
    <row r="62" spans="1:31" x14ac:dyDescent="0.2">
      <c r="B62" s="11"/>
      <c r="L62" s="11"/>
    </row>
    <row r="63" spans="1:31" x14ac:dyDescent="0.2">
      <c r="B63" s="11"/>
      <c r="L63" s="11"/>
    </row>
    <row r="64" spans="1:31" x14ac:dyDescent="0.2">
      <c r="B64" s="11"/>
      <c r="L64" s="11"/>
    </row>
    <row r="65" spans="1:31" s="2" customFormat="1" ht="12.75" x14ac:dyDescent="0.2">
      <c r="A65" s="16"/>
      <c r="B65" s="17"/>
      <c r="C65" s="16"/>
      <c r="D65" s="21" t="s">
        <v>36</v>
      </c>
      <c r="E65" s="24"/>
      <c r="F65" s="24"/>
      <c r="G65" s="21" t="s">
        <v>37</v>
      </c>
      <c r="H65" s="24"/>
      <c r="I65" s="24"/>
      <c r="J65" s="24"/>
      <c r="K65" s="24"/>
      <c r="L65" s="20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</row>
    <row r="66" spans="1:31" x14ac:dyDescent="0.2">
      <c r="B66" s="11"/>
      <c r="L66" s="11"/>
    </row>
    <row r="67" spans="1:31" x14ac:dyDescent="0.2">
      <c r="B67" s="11"/>
      <c r="L67" s="11"/>
    </row>
    <row r="68" spans="1:31" x14ac:dyDescent="0.2">
      <c r="B68" s="11"/>
      <c r="L68" s="11"/>
    </row>
    <row r="69" spans="1:31" x14ac:dyDescent="0.2">
      <c r="B69" s="11"/>
      <c r="L69" s="11"/>
    </row>
    <row r="70" spans="1:31" x14ac:dyDescent="0.2">
      <c r="B70" s="11"/>
      <c r="L70" s="11"/>
    </row>
    <row r="71" spans="1:31" x14ac:dyDescent="0.2">
      <c r="B71" s="11"/>
      <c r="L71" s="11"/>
    </row>
    <row r="72" spans="1:31" x14ac:dyDescent="0.2">
      <c r="B72" s="11"/>
      <c r="L72" s="11"/>
    </row>
    <row r="73" spans="1:31" x14ac:dyDescent="0.2">
      <c r="B73" s="11"/>
      <c r="L73" s="11"/>
    </row>
    <row r="74" spans="1:31" x14ac:dyDescent="0.2">
      <c r="B74" s="11"/>
      <c r="L74" s="11"/>
    </row>
    <row r="75" spans="1:31" x14ac:dyDescent="0.2">
      <c r="B75" s="11"/>
      <c r="L75" s="11"/>
    </row>
    <row r="76" spans="1:31" s="2" customFormat="1" ht="12.75" x14ac:dyDescent="0.2">
      <c r="A76" s="16"/>
      <c r="B76" s="17"/>
      <c r="C76" s="16"/>
      <c r="D76" s="23" t="s">
        <v>34</v>
      </c>
      <c r="E76" s="18"/>
      <c r="F76" s="54" t="s">
        <v>35</v>
      </c>
      <c r="G76" s="23" t="s">
        <v>34</v>
      </c>
      <c r="H76" s="18"/>
      <c r="I76" s="18"/>
      <c r="J76" s="55" t="s">
        <v>35</v>
      </c>
      <c r="K76" s="18"/>
      <c r="L76" s="20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</row>
    <row r="77" spans="1:31" s="2" customFormat="1" ht="14.45" customHeight="1" x14ac:dyDescent="0.2">
      <c r="A77" s="16"/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0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</row>
    <row r="81" spans="1:47" s="2" customFormat="1" ht="6.95" customHeight="1" x14ac:dyDescent="0.2">
      <c r="A81" s="16"/>
      <c r="B81" s="27"/>
      <c r="C81" s="28"/>
      <c r="D81" s="28"/>
      <c r="E81" s="28"/>
      <c r="F81" s="28"/>
      <c r="G81" s="28"/>
      <c r="H81" s="28"/>
      <c r="I81" s="28"/>
      <c r="J81" s="28"/>
      <c r="K81" s="28"/>
      <c r="L81" s="20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</row>
    <row r="82" spans="1:47" s="2" customFormat="1" ht="24.95" customHeight="1" x14ac:dyDescent="0.2">
      <c r="A82" s="16"/>
      <c r="B82" s="17"/>
      <c r="C82" s="12" t="s">
        <v>47</v>
      </c>
      <c r="D82" s="16"/>
      <c r="E82" s="16"/>
      <c r="F82" s="16"/>
      <c r="G82" s="16"/>
      <c r="H82" s="16"/>
      <c r="I82" s="16"/>
      <c r="J82" s="16"/>
      <c r="K82" s="16"/>
      <c r="L82" s="20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</row>
    <row r="83" spans="1:47" s="2" customFormat="1" ht="6.95" customHeight="1" x14ac:dyDescent="0.2">
      <c r="A83" s="16"/>
      <c r="B83" s="17"/>
      <c r="C83" s="16"/>
      <c r="D83" s="16"/>
      <c r="E83" s="16"/>
      <c r="F83" s="16"/>
      <c r="G83" s="16"/>
      <c r="H83" s="16"/>
      <c r="I83" s="16"/>
      <c r="J83" s="16"/>
      <c r="K83" s="16"/>
      <c r="L83" s="20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</row>
    <row r="84" spans="1:47" s="2" customFormat="1" ht="12" customHeight="1" x14ac:dyDescent="0.2">
      <c r="A84" s="16"/>
      <c r="B84" s="17"/>
      <c r="C84" s="14" t="s">
        <v>5</v>
      </c>
      <c r="D84" s="16"/>
      <c r="E84" s="16"/>
      <c r="F84" s="16"/>
      <c r="G84" s="16"/>
      <c r="H84" s="16"/>
      <c r="I84" s="16"/>
      <c r="J84" s="16"/>
      <c r="K84" s="16"/>
      <c r="L84" s="20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</row>
    <row r="85" spans="1:47" s="2" customFormat="1" ht="16.5" customHeight="1" x14ac:dyDescent="0.2">
      <c r="A85" s="16"/>
      <c r="B85" s="17"/>
      <c r="C85" s="16"/>
      <c r="D85" s="16"/>
      <c r="E85" s="120" t="str">
        <f>E7</f>
        <v>Športový areál ROZTOKY</v>
      </c>
      <c r="F85" s="121"/>
      <c r="G85" s="121"/>
      <c r="H85" s="121"/>
      <c r="I85" s="16"/>
      <c r="J85" s="16"/>
      <c r="K85" s="16"/>
      <c r="L85" s="20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</row>
    <row r="86" spans="1:47" s="2" customFormat="1" ht="12" customHeight="1" x14ac:dyDescent="0.2">
      <c r="A86" s="16"/>
      <c r="B86" s="17"/>
      <c r="C86" s="14" t="s">
        <v>45</v>
      </c>
      <c r="D86" s="16"/>
      <c r="E86" s="16"/>
      <c r="F86" s="16"/>
      <c r="G86" s="16"/>
      <c r="H86" s="16"/>
      <c r="I86" s="16"/>
      <c r="J86" s="16"/>
      <c r="K86" s="16"/>
      <c r="L86" s="20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</row>
    <row r="87" spans="1:47" s="2" customFormat="1" ht="16.5" customHeight="1" x14ac:dyDescent="0.2">
      <c r="A87" s="16"/>
      <c r="B87" s="17"/>
      <c r="C87" s="16"/>
      <c r="D87" s="16"/>
      <c r="E87" s="118" t="str">
        <f>E9</f>
        <v>SO01 - Športový areál</v>
      </c>
      <c r="F87" s="119"/>
      <c r="G87" s="119"/>
      <c r="H87" s="119"/>
      <c r="I87" s="16"/>
      <c r="J87" s="16"/>
      <c r="K87" s="16"/>
      <c r="L87" s="20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</row>
    <row r="88" spans="1:47" s="2" customFormat="1" ht="6.95" customHeight="1" x14ac:dyDescent="0.2">
      <c r="A88" s="16"/>
      <c r="B88" s="17"/>
      <c r="C88" s="16"/>
      <c r="D88" s="16"/>
      <c r="E88" s="16"/>
      <c r="F88" s="16"/>
      <c r="G88" s="16"/>
      <c r="H88" s="16"/>
      <c r="I88" s="16"/>
      <c r="J88" s="16"/>
      <c r="K88" s="16"/>
      <c r="L88" s="20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</row>
    <row r="89" spans="1:47" s="2" customFormat="1" ht="12" customHeight="1" x14ac:dyDescent="0.2">
      <c r="A89" s="16"/>
      <c r="B89" s="17"/>
      <c r="C89" s="14" t="s">
        <v>9</v>
      </c>
      <c r="D89" s="16"/>
      <c r="E89" s="16"/>
      <c r="F89" s="13" t="str">
        <f>F12</f>
        <v>Obec Roztoky</v>
      </c>
      <c r="G89" s="16"/>
      <c r="H89" s="16"/>
      <c r="I89" s="14" t="s">
        <v>11</v>
      </c>
      <c r="J89" s="29" t="str">
        <f>IF(J12="","",J12)</f>
        <v/>
      </c>
      <c r="K89" s="16"/>
      <c r="L89" s="20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</row>
    <row r="90" spans="1:47" s="2" customFormat="1" ht="6.95" customHeight="1" x14ac:dyDescent="0.2">
      <c r="A90" s="16"/>
      <c r="B90" s="17"/>
      <c r="C90" s="16"/>
      <c r="D90" s="16"/>
      <c r="E90" s="16"/>
      <c r="F90" s="16"/>
      <c r="G90" s="16"/>
      <c r="H90" s="16"/>
      <c r="I90" s="16"/>
      <c r="J90" s="16"/>
      <c r="K90" s="16"/>
      <c r="L90" s="20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</row>
    <row r="91" spans="1:47" s="2" customFormat="1" ht="15.2" customHeight="1" x14ac:dyDescent="0.2">
      <c r="A91" s="16"/>
      <c r="B91" s="17"/>
      <c r="C91" s="14" t="s">
        <v>12</v>
      </c>
      <c r="D91" s="16"/>
      <c r="E91" s="16"/>
      <c r="F91" s="13" t="str">
        <f>E15</f>
        <v>Obec Roztoky</v>
      </c>
      <c r="G91" s="16"/>
      <c r="H91" s="16"/>
      <c r="I91" s="14" t="s">
        <v>16</v>
      </c>
      <c r="J91" s="15">
        <f>E21</f>
        <v>0</v>
      </c>
      <c r="K91" s="16"/>
      <c r="L91" s="20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</row>
    <row r="92" spans="1:47" s="2" customFormat="1" ht="15.2" customHeight="1" x14ac:dyDescent="0.2">
      <c r="A92" s="16"/>
      <c r="B92" s="17"/>
      <c r="C92" s="14" t="s">
        <v>15</v>
      </c>
      <c r="D92" s="16"/>
      <c r="E92" s="16"/>
      <c r="F92" s="13" t="str">
        <f>IF(E18="","",E18)</f>
        <v/>
      </c>
      <c r="G92" s="16"/>
      <c r="H92" s="16"/>
      <c r="I92" s="14" t="s">
        <v>17</v>
      </c>
      <c r="J92" s="15">
        <f>E24</f>
        <v>0</v>
      </c>
      <c r="K92" s="16"/>
      <c r="L92" s="20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</row>
    <row r="93" spans="1:47" s="2" customFormat="1" ht="10.35" customHeight="1" x14ac:dyDescent="0.2">
      <c r="A93" s="16"/>
      <c r="B93" s="17"/>
      <c r="C93" s="16"/>
      <c r="D93" s="16"/>
      <c r="E93" s="16"/>
      <c r="F93" s="16"/>
      <c r="G93" s="16"/>
      <c r="H93" s="16"/>
      <c r="I93" s="16"/>
      <c r="J93" s="16"/>
      <c r="K93" s="16"/>
      <c r="L93" s="20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</row>
    <row r="94" spans="1:47" s="2" customFormat="1" ht="29.25" customHeight="1" x14ac:dyDescent="0.2">
      <c r="A94" s="16"/>
      <c r="B94" s="17"/>
      <c r="C94" s="56" t="s">
        <v>48</v>
      </c>
      <c r="D94" s="48"/>
      <c r="E94" s="48"/>
      <c r="F94" s="48"/>
      <c r="G94" s="48"/>
      <c r="H94" s="48"/>
      <c r="I94" s="48"/>
      <c r="J94" s="57" t="s">
        <v>49</v>
      </c>
      <c r="K94" s="48"/>
      <c r="L94" s="20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</row>
    <row r="95" spans="1:47" s="2" customFormat="1" ht="10.35" customHeight="1" x14ac:dyDescent="0.2">
      <c r="A95" s="16"/>
      <c r="B95" s="17"/>
      <c r="C95" s="16"/>
      <c r="D95" s="16"/>
      <c r="E95" s="16"/>
      <c r="F95" s="16"/>
      <c r="G95" s="16"/>
      <c r="H95" s="16"/>
      <c r="I95" s="16"/>
      <c r="J95" s="16"/>
      <c r="K95" s="16"/>
      <c r="L95" s="20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</row>
    <row r="96" spans="1:47" s="2" customFormat="1" ht="22.9" customHeight="1" x14ac:dyDescent="0.2">
      <c r="A96" s="16"/>
      <c r="B96" s="17"/>
      <c r="C96" s="58" t="s">
        <v>50</v>
      </c>
      <c r="D96" s="16"/>
      <c r="E96" s="16"/>
      <c r="F96" s="16"/>
      <c r="G96" s="16"/>
      <c r="H96" s="16"/>
      <c r="I96" s="16"/>
      <c r="J96" s="38">
        <f>J130</f>
        <v>0</v>
      </c>
      <c r="K96" s="16"/>
      <c r="L96" s="20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U96" s="8" t="s">
        <v>51</v>
      </c>
    </row>
    <row r="97" spans="1:31" s="4" customFormat="1" ht="24.95" customHeight="1" x14ac:dyDescent="0.2">
      <c r="B97" s="59"/>
      <c r="D97" s="60" t="s">
        <v>52</v>
      </c>
      <c r="E97" s="61"/>
      <c r="F97" s="61"/>
      <c r="G97" s="61"/>
      <c r="H97" s="61"/>
      <c r="I97" s="61"/>
      <c r="J97" s="62">
        <f>J131</f>
        <v>0</v>
      </c>
      <c r="L97" s="59"/>
    </row>
    <row r="98" spans="1:31" s="5" customFormat="1" ht="19.899999999999999" customHeight="1" x14ac:dyDescent="0.2">
      <c r="B98" s="63"/>
      <c r="D98" s="64" t="s">
        <v>53</v>
      </c>
      <c r="E98" s="65"/>
      <c r="F98" s="65"/>
      <c r="G98" s="65"/>
      <c r="H98" s="65"/>
      <c r="I98" s="65"/>
      <c r="J98" s="66">
        <f>J132</f>
        <v>0</v>
      </c>
      <c r="L98" s="63"/>
    </row>
    <row r="99" spans="1:31" s="5" customFormat="1" ht="19.899999999999999" customHeight="1" x14ac:dyDescent="0.2">
      <c r="B99" s="63"/>
      <c r="D99" s="64" t="s">
        <v>54</v>
      </c>
      <c r="E99" s="65"/>
      <c r="F99" s="65"/>
      <c r="G99" s="65"/>
      <c r="H99" s="65"/>
      <c r="I99" s="65"/>
      <c r="J99" s="66">
        <f>J172</f>
        <v>0</v>
      </c>
      <c r="L99" s="63"/>
    </row>
    <row r="100" spans="1:31" s="5" customFormat="1" ht="19.899999999999999" customHeight="1" x14ac:dyDescent="0.2">
      <c r="B100" s="63"/>
      <c r="D100" s="64" t="s">
        <v>55</v>
      </c>
      <c r="E100" s="65"/>
      <c r="F100" s="65"/>
      <c r="G100" s="65"/>
      <c r="H100" s="65"/>
      <c r="I100" s="65"/>
      <c r="J100" s="66">
        <f>J183</f>
        <v>0</v>
      </c>
      <c r="L100" s="63"/>
    </row>
    <row r="101" spans="1:31" s="5" customFormat="1" ht="19.899999999999999" customHeight="1" x14ac:dyDescent="0.2">
      <c r="B101" s="63"/>
      <c r="D101" s="64" t="s">
        <v>56</v>
      </c>
      <c r="E101" s="65"/>
      <c r="F101" s="65"/>
      <c r="G101" s="65"/>
      <c r="H101" s="65"/>
      <c r="I101" s="65"/>
      <c r="J101" s="66">
        <f>J188</f>
        <v>0</v>
      </c>
      <c r="L101" s="63"/>
    </row>
    <row r="102" spans="1:31" s="5" customFormat="1" ht="19.899999999999999" customHeight="1" x14ac:dyDescent="0.2">
      <c r="B102" s="63"/>
      <c r="D102" s="64" t="s">
        <v>57</v>
      </c>
      <c r="E102" s="65"/>
      <c r="F102" s="65"/>
      <c r="G102" s="65"/>
      <c r="H102" s="65"/>
      <c r="I102" s="65"/>
      <c r="J102" s="66">
        <f>J193</f>
        <v>0</v>
      </c>
      <c r="L102" s="63"/>
    </row>
    <row r="103" spans="1:31" s="5" customFormat="1" ht="19.899999999999999" customHeight="1" x14ac:dyDescent="0.2">
      <c r="B103" s="63"/>
      <c r="D103" s="64" t="s">
        <v>58</v>
      </c>
      <c r="E103" s="65"/>
      <c r="F103" s="65"/>
      <c r="G103" s="65"/>
      <c r="H103" s="65"/>
      <c r="I103" s="65"/>
      <c r="J103" s="66">
        <f>J205</f>
        <v>0</v>
      </c>
      <c r="L103" s="63"/>
    </row>
    <row r="104" spans="1:31" s="4" customFormat="1" ht="24.95" customHeight="1" x14ac:dyDescent="0.2">
      <c r="B104" s="59"/>
      <c r="D104" s="60" t="s">
        <v>59</v>
      </c>
      <c r="E104" s="61"/>
      <c r="F104" s="61"/>
      <c r="G104" s="61"/>
      <c r="H104" s="61"/>
      <c r="I104" s="61"/>
      <c r="J104" s="62">
        <f>J207</f>
        <v>0</v>
      </c>
      <c r="L104" s="59"/>
    </row>
    <row r="105" spans="1:31" s="5" customFormat="1" ht="19.899999999999999" customHeight="1" x14ac:dyDescent="0.2">
      <c r="B105" s="63"/>
      <c r="D105" s="64" t="s">
        <v>60</v>
      </c>
      <c r="E105" s="65"/>
      <c r="F105" s="65"/>
      <c r="G105" s="65"/>
      <c r="H105" s="65"/>
      <c r="I105" s="65"/>
      <c r="J105" s="66">
        <f>J208</f>
        <v>0</v>
      </c>
      <c r="L105" s="63"/>
    </row>
    <row r="106" spans="1:31" s="5" customFormat="1" ht="19.899999999999999" customHeight="1" x14ac:dyDescent="0.2">
      <c r="B106" s="63"/>
      <c r="D106" s="64" t="s">
        <v>61</v>
      </c>
      <c r="E106" s="65"/>
      <c r="F106" s="65"/>
      <c r="G106" s="65"/>
      <c r="H106" s="65"/>
      <c r="I106" s="65"/>
      <c r="J106" s="66">
        <f>J218</f>
        <v>0</v>
      </c>
      <c r="L106" s="63"/>
    </row>
    <row r="107" spans="1:31" s="5" customFormat="1" ht="19.899999999999999" customHeight="1" x14ac:dyDescent="0.2">
      <c r="B107" s="63"/>
      <c r="D107" s="64" t="s">
        <v>62</v>
      </c>
      <c r="E107" s="65"/>
      <c r="F107" s="65"/>
      <c r="G107" s="65"/>
      <c r="H107" s="65"/>
      <c r="I107" s="65"/>
      <c r="J107" s="66">
        <f>J226</f>
        <v>0</v>
      </c>
      <c r="L107" s="63"/>
    </row>
    <row r="108" spans="1:31" s="5" customFormat="1" ht="19.899999999999999" customHeight="1" x14ac:dyDescent="0.2">
      <c r="B108" s="63"/>
      <c r="D108" s="64" t="s">
        <v>63</v>
      </c>
      <c r="E108" s="65"/>
      <c r="F108" s="65"/>
      <c r="G108" s="65"/>
      <c r="H108" s="65"/>
      <c r="I108" s="65"/>
      <c r="J108" s="66">
        <f>J228</f>
        <v>0</v>
      </c>
      <c r="L108" s="63"/>
    </row>
    <row r="109" spans="1:31" s="4" customFormat="1" ht="24.95" customHeight="1" x14ac:dyDescent="0.2">
      <c r="B109" s="59"/>
      <c r="D109" s="60" t="s">
        <v>64</v>
      </c>
      <c r="E109" s="61"/>
      <c r="F109" s="61"/>
      <c r="G109" s="61"/>
      <c r="H109" s="61"/>
      <c r="I109" s="61"/>
      <c r="J109" s="62">
        <f>J231</f>
        <v>0</v>
      </c>
      <c r="L109" s="59"/>
    </row>
    <row r="110" spans="1:31" s="5" customFormat="1" ht="19.899999999999999" customHeight="1" x14ac:dyDescent="0.2">
      <c r="B110" s="63"/>
      <c r="D110" s="64" t="s">
        <v>65</v>
      </c>
      <c r="E110" s="65"/>
      <c r="F110" s="65"/>
      <c r="G110" s="65"/>
      <c r="H110" s="65"/>
      <c r="I110" s="65"/>
      <c r="J110" s="66">
        <f>J232</f>
        <v>0</v>
      </c>
      <c r="L110" s="63"/>
    </row>
    <row r="111" spans="1:31" s="2" customFormat="1" ht="21.75" customHeight="1" x14ac:dyDescent="0.2">
      <c r="A111" s="16"/>
      <c r="B111" s="17"/>
      <c r="C111" s="16"/>
      <c r="D111" s="16"/>
      <c r="E111" s="16"/>
      <c r="F111" s="16"/>
      <c r="G111" s="16"/>
      <c r="H111" s="16"/>
      <c r="I111" s="16"/>
      <c r="J111" s="16"/>
      <c r="K111" s="16"/>
      <c r="L111" s="20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</row>
    <row r="112" spans="1:31" s="2" customFormat="1" ht="6.95" customHeight="1" x14ac:dyDescent="0.2">
      <c r="A112" s="16"/>
      <c r="B112" s="25"/>
      <c r="C112" s="26"/>
      <c r="D112" s="26"/>
      <c r="E112" s="26"/>
      <c r="F112" s="26"/>
      <c r="G112" s="26"/>
      <c r="H112" s="26"/>
      <c r="I112" s="26"/>
      <c r="J112" s="26"/>
      <c r="K112" s="26"/>
      <c r="L112" s="20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</row>
    <row r="116" spans="1:31" s="2" customFormat="1" ht="6.95" customHeight="1" x14ac:dyDescent="0.2">
      <c r="A116" s="16"/>
      <c r="B116" s="27"/>
      <c r="C116" s="28"/>
      <c r="D116" s="28"/>
      <c r="E116" s="28"/>
      <c r="F116" s="28"/>
      <c r="G116" s="28"/>
      <c r="H116" s="28"/>
      <c r="I116" s="28"/>
      <c r="J116" s="28"/>
      <c r="K116" s="28"/>
      <c r="L116" s="20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</row>
    <row r="117" spans="1:31" s="2" customFormat="1" ht="24.95" customHeight="1" x14ac:dyDescent="0.2">
      <c r="A117" s="16"/>
      <c r="B117" s="17"/>
      <c r="C117" s="12" t="s">
        <v>66</v>
      </c>
      <c r="D117" s="16"/>
      <c r="E117" s="16"/>
      <c r="F117" s="16"/>
      <c r="G117" s="16"/>
      <c r="H117" s="16"/>
      <c r="I117" s="16"/>
      <c r="J117" s="16"/>
      <c r="K117" s="16"/>
      <c r="L117" s="20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</row>
    <row r="118" spans="1:31" s="2" customFormat="1" ht="6.95" customHeight="1" x14ac:dyDescent="0.2">
      <c r="A118" s="16"/>
      <c r="B118" s="17"/>
      <c r="C118" s="16"/>
      <c r="D118" s="16"/>
      <c r="E118" s="16"/>
      <c r="F118" s="16"/>
      <c r="G118" s="16"/>
      <c r="H118" s="16"/>
      <c r="I118" s="16"/>
      <c r="J118" s="16"/>
      <c r="K118" s="16"/>
      <c r="L118" s="20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</row>
    <row r="119" spans="1:31" s="2" customFormat="1" ht="12" customHeight="1" x14ac:dyDescent="0.2">
      <c r="A119" s="16"/>
      <c r="B119" s="17"/>
      <c r="C119" s="14" t="s">
        <v>5</v>
      </c>
      <c r="D119" s="16"/>
      <c r="E119" s="16"/>
      <c r="F119" s="16"/>
      <c r="G119" s="16"/>
      <c r="H119" s="16"/>
      <c r="I119" s="16"/>
      <c r="J119" s="16"/>
      <c r="K119" s="16"/>
      <c r="L119" s="20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</row>
    <row r="120" spans="1:31" s="2" customFormat="1" ht="16.5" customHeight="1" x14ac:dyDescent="0.2">
      <c r="A120" s="16"/>
      <c r="B120" s="17"/>
      <c r="C120" s="16"/>
      <c r="D120" s="16"/>
      <c r="E120" s="120" t="str">
        <f>E7</f>
        <v>Športový areál ROZTOKY</v>
      </c>
      <c r="F120" s="121"/>
      <c r="G120" s="121"/>
      <c r="H120" s="121"/>
      <c r="I120" s="16"/>
      <c r="J120" s="16"/>
      <c r="K120" s="16"/>
      <c r="L120" s="20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</row>
    <row r="121" spans="1:31" s="2" customFormat="1" ht="12" customHeight="1" x14ac:dyDescent="0.2">
      <c r="A121" s="16"/>
      <c r="B121" s="17"/>
      <c r="C121" s="14" t="s">
        <v>45</v>
      </c>
      <c r="D121" s="16"/>
      <c r="E121" s="16"/>
      <c r="F121" s="16"/>
      <c r="G121" s="16"/>
      <c r="H121" s="16"/>
      <c r="I121" s="16"/>
      <c r="J121" s="16"/>
      <c r="K121" s="16"/>
      <c r="L121" s="20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</row>
    <row r="122" spans="1:31" s="2" customFormat="1" ht="16.5" customHeight="1" x14ac:dyDescent="0.2">
      <c r="A122" s="16"/>
      <c r="B122" s="17"/>
      <c r="C122" s="16"/>
      <c r="D122" s="16"/>
      <c r="E122" s="118" t="str">
        <f>E9</f>
        <v>SO01 - Športový areál</v>
      </c>
      <c r="F122" s="119"/>
      <c r="G122" s="119"/>
      <c r="H122" s="119"/>
      <c r="I122" s="16"/>
      <c r="J122" s="16"/>
      <c r="K122" s="16"/>
      <c r="L122" s="20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</row>
    <row r="123" spans="1:31" s="2" customFormat="1" ht="6.95" customHeight="1" x14ac:dyDescent="0.2">
      <c r="A123" s="16"/>
      <c r="B123" s="17"/>
      <c r="C123" s="16"/>
      <c r="D123" s="16"/>
      <c r="E123" s="16"/>
      <c r="F123" s="16"/>
      <c r="G123" s="16"/>
      <c r="H123" s="16"/>
      <c r="I123" s="16"/>
      <c r="J123" s="16"/>
      <c r="K123" s="16"/>
      <c r="L123" s="20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</row>
    <row r="124" spans="1:31" s="2" customFormat="1" ht="12" customHeight="1" x14ac:dyDescent="0.2">
      <c r="A124" s="16"/>
      <c r="B124" s="17"/>
      <c r="C124" s="14" t="s">
        <v>9</v>
      </c>
      <c r="D124" s="16"/>
      <c r="E124" s="16"/>
      <c r="F124" s="13" t="str">
        <f>F12</f>
        <v>Obec Roztoky</v>
      </c>
      <c r="G124" s="16"/>
      <c r="H124" s="16"/>
      <c r="I124" s="14" t="s">
        <v>11</v>
      </c>
      <c r="J124" s="29" t="str">
        <f>IF(J12="","",J12)</f>
        <v/>
      </c>
      <c r="K124" s="16"/>
      <c r="L124" s="20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</row>
    <row r="125" spans="1:31" s="2" customFormat="1" ht="6.95" customHeight="1" x14ac:dyDescent="0.2">
      <c r="A125" s="16"/>
      <c r="B125" s="17"/>
      <c r="C125" s="16"/>
      <c r="D125" s="16"/>
      <c r="E125" s="16"/>
      <c r="F125" s="16"/>
      <c r="G125" s="16"/>
      <c r="H125" s="16"/>
      <c r="I125" s="16"/>
      <c r="J125" s="16"/>
      <c r="K125" s="16"/>
      <c r="L125" s="20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</row>
    <row r="126" spans="1:31" s="2" customFormat="1" ht="15.2" customHeight="1" x14ac:dyDescent="0.2">
      <c r="A126" s="16"/>
      <c r="B126" s="17"/>
      <c r="C126" s="14" t="s">
        <v>12</v>
      </c>
      <c r="D126" s="16"/>
      <c r="E126" s="16"/>
      <c r="F126" s="13" t="str">
        <f>E15</f>
        <v>Obec Roztoky</v>
      </c>
      <c r="G126" s="16"/>
      <c r="H126" s="16"/>
      <c r="I126" s="14" t="s">
        <v>16</v>
      </c>
      <c r="J126" s="15">
        <f>E21</f>
        <v>0</v>
      </c>
      <c r="K126" s="16"/>
      <c r="L126" s="20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</row>
    <row r="127" spans="1:31" s="2" customFormat="1" ht="15.2" customHeight="1" x14ac:dyDescent="0.2">
      <c r="A127" s="16"/>
      <c r="B127" s="17"/>
      <c r="C127" s="14" t="s">
        <v>15</v>
      </c>
      <c r="D127" s="16"/>
      <c r="E127" s="16"/>
      <c r="F127" s="13" t="str">
        <f>IF(E18="","",E18)</f>
        <v/>
      </c>
      <c r="G127" s="16"/>
      <c r="H127" s="16"/>
      <c r="I127" s="14" t="s">
        <v>17</v>
      </c>
      <c r="J127" s="15">
        <f>E24</f>
        <v>0</v>
      </c>
      <c r="K127" s="16"/>
      <c r="L127" s="20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</row>
    <row r="128" spans="1:31" s="2" customFormat="1" ht="10.35" customHeight="1" x14ac:dyDescent="0.2">
      <c r="A128" s="16"/>
      <c r="B128" s="17"/>
      <c r="C128" s="16"/>
      <c r="D128" s="16"/>
      <c r="E128" s="16"/>
      <c r="F128" s="16"/>
      <c r="G128" s="16"/>
      <c r="H128" s="16"/>
      <c r="I128" s="16"/>
      <c r="J128" s="16"/>
      <c r="K128" s="16"/>
      <c r="L128" s="20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</row>
    <row r="129" spans="1:65" s="6" customFormat="1" ht="29.25" customHeight="1" x14ac:dyDescent="0.2">
      <c r="A129" s="67"/>
      <c r="B129" s="68"/>
      <c r="C129" s="69" t="s">
        <v>67</v>
      </c>
      <c r="D129" s="70" t="s">
        <v>40</v>
      </c>
      <c r="E129" s="70" t="s">
        <v>38</v>
      </c>
      <c r="F129" s="70" t="s">
        <v>39</v>
      </c>
      <c r="G129" s="70" t="s">
        <v>68</v>
      </c>
      <c r="H129" s="70" t="s">
        <v>69</v>
      </c>
      <c r="I129" s="70" t="s">
        <v>70</v>
      </c>
      <c r="J129" s="71" t="s">
        <v>49</v>
      </c>
      <c r="K129" s="72" t="s">
        <v>71</v>
      </c>
      <c r="L129" s="73"/>
      <c r="M129" s="32" t="s">
        <v>0</v>
      </c>
      <c r="N129" s="33" t="s">
        <v>23</v>
      </c>
      <c r="O129" s="33" t="s">
        <v>72</v>
      </c>
      <c r="P129" s="33" t="s">
        <v>73</v>
      </c>
      <c r="Q129" s="33" t="s">
        <v>74</v>
      </c>
      <c r="R129" s="33" t="s">
        <v>75</v>
      </c>
      <c r="S129" s="33" t="s">
        <v>76</v>
      </c>
      <c r="T129" s="34" t="s">
        <v>77</v>
      </c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</row>
    <row r="130" spans="1:65" s="2" customFormat="1" ht="22.9" customHeight="1" x14ac:dyDescent="0.25">
      <c r="A130" s="16"/>
      <c r="B130" s="17"/>
      <c r="C130" s="37" t="s">
        <v>50</v>
      </c>
      <c r="D130" s="16"/>
      <c r="E130" s="16"/>
      <c r="F130" s="16"/>
      <c r="G130" s="16"/>
      <c r="H130" s="16"/>
      <c r="I130" s="16"/>
      <c r="J130" s="74">
        <f>BK130</f>
        <v>0</v>
      </c>
      <c r="K130" s="16"/>
      <c r="L130" s="17"/>
      <c r="M130" s="35"/>
      <c r="N130" s="30"/>
      <c r="O130" s="36"/>
      <c r="P130" s="75">
        <f>P131+P207+P231</f>
        <v>1017.1283185999999</v>
      </c>
      <c r="Q130" s="36"/>
      <c r="R130" s="75">
        <f>R131+R207+R231</f>
        <v>400.89367169999997</v>
      </c>
      <c r="S130" s="36"/>
      <c r="T130" s="76">
        <f>T131+T207+T231</f>
        <v>0</v>
      </c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T130" s="8" t="s">
        <v>41</v>
      </c>
      <c r="AU130" s="8" t="s">
        <v>51</v>
      </c>
      <c r="BK130" s="77">
        <f>BK131+BK207+BK231</f>
        <v>0</v>
      </c>
    </row>
    <row r="131" spans="1:65" s="7" customFormat="1" ht="25.9" customHeight="1" x14ac:dyDescent="0.2">
      <c r="B131" s="78"/>
      <c r="D131" s="79" t="s">
        <v>41</v>
      </c>
      <c r="E131" s="80" t="s">
        <v>78</v>
      </c>
      <c r="F131" s="80" t="s">
        <v>79</v>
      </c>
      <c r="J131" s="81">
        <f>BK131</f>
        <v>0</v>
      </c>
      <c r="L131" s="78"/>
      <c r="M131" s="82"/>
      <c r="N131" s="83"/>
      <c r="O131" s="83"/>
      <c r="P131" s="84">
        <f>P132+P172+P183+P188+P193+P205</f>
        <v>928.55524639999999</v>
      </c>
      <c r="Q131" s="83"/>
      <c r="R131" s="84">
        <f>R132+R172+R183+R188+R193+R205</f>
        <v>399.33357389999998</v>
      </c>
      <c r="S131" s="83"/>
      <c r="T131" s="85">
        <f>T132+T172+T183+T188+T193+T205</f>
        <v>0</v>
      </c>
      <c r="AR131" s="79" t="s">
        <v>43</v>
      </c>
      <c r="AT131" s="86" t="s">
        <v>41</v>
      </c>
      <c r="AU131" s="86" t="s">
        <v>42</v>
      </c>
      <c r="AY131" s="79" t="s">
        <v>80</v>
      </c>
      <c r="BK131" s="87">
        <f>BK132+BK172+BK183+BK188+BK193+BK205</f>
        <v>0</v>
      </c>
    </row>
    <row r="132" spans="1:65" s="7" customFormat="1" ht="22.9" customHeight="1" x14ac:dyDescent="0.2">
      <c r="B132" s="78"/>
      <c r="D132" s="79" t="s">
        <v>41</v>
      </c>
      <c r="E132" s="88" t="s">
        <v>43</v>
      </c>
      <c r="F132" s="88" t="s">
        <v>81</v>
      </c>
      <c r="J132" s="89">
        <f>BK132</f>
        <v>0</v>
      </c>
      <c r="L132" s="78"/>
      <c r="M132" s="82"/>
      <c r="N132" s="83"/>
      <c r="O132" s="83"/>
      <c r="P132" s="84">
        <f>SUM(P133:P171)</f>
        <v>676.42009599999994</v>
      </c>
      <c r="Q132" s="83"/>
      <c r="R132" s="84">
        <f>SUM(R133:R171)</f>
        <v>150.64235200000002</v>
      </c>
      <c r="S132" s="83"/>
      <c r="T132" s="85">
        <f>SUM(T133:T171)</f>
        <v>0</v>
      </c>
      <c r="AR132" s="79" t="s">
        <v>43</v>
      </c>
      <c r="AT132" s="86" t="s">
        <v>41</v>
      </c>
      <c r="AU132" s="86" t="s">
        <v>43</v>
      </c>
      <c r="AY132" s="79" t="s">
        <v>80</v>
      </c>
      <c r="BK132" s="87">
        <f>SUM(BK133:BK171)</f>
        <v>0</v>
      </c>
    </row>
    <row r="133" spans="1:65" s="2" customFormat="1" ht="24" customHeight="1" x14ac:dyDescent="0.2">
      <c r="A133" s="16"/>
      <c r="B133" s="90"/>
      <c r="C133" s="91" t="s">
        <v>43</v>
      </c>
      <c r="D133" s="91" t="s">
        <v>82</v>
      </c>
      <c r="E133" s="92" t="s">
        <v>83</v>
      </c>
      <c r="F133" s="93" t="s">
        <v>84</v>
      </c>
      <c r="G133" s="94" t="s">
        <v>85</v>
      </c>
      <c r="H133" s="95">
        <v>78.81</v>
      </c>
      <c r="I133" s="95"/>
      <c r="J133" s="96">
        <f t="shared" ref="J133:J171" si="0">ROUND(I133*H133,2)</f>
        <v>0</v>
      </c>
      <c r="K133" s="97"/>
      <c r="L133" s="17"/>
      <c r="M133" s="98" t="s">
        <v>0</v>
      </c>
      <c r="N133" s="99" t="s">
        <v>25</v>
      </c>
      <c r="O133" s="100">
        <v>1.2999999999999999E-2</v>
      </c>
      <c r="P133" s="100">
        <f t="shared" ref="P133:P171" si="1">O133*H133</f>
        <v>1.0245299999999999</v>
      </c>
      <c r="Q133" s="100">
        <v>0</v>
      </c>
      <c r="R133" s="100">
        <f t="shared" ref="R133:R171" si="2">Q133*H133</f>
        <v>0</v>
      </c>
      <c r="S133" s="100">
        <v>0</v>
      </c>
      <c r="T133" s="101">
        <f t="shared" ref="T133:T171" si="3">S133*H133</f>
        <v>0</v>
      </c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R133" s="102" t="s">
        <v>86</v>
      </c>
      <c r="AT133" s="102" t="s">
        <v>82</v>
      </c>
      <c r="AU133" s="102" t="s">
        <v>87</v>
      </c>
      <c r="AY133" s="8" t="s">
        <v>80</v>
      </c>
      <c r="BE133" s="103">
        <f t="shared" ref="BE133:BE171" si="4">IF(N133="základná",J133,0)</f>
        <v>0</v>
      </c>
      <c r="BF133" s="103">
        <f t="shared" ref="BF133:BF171" si="5">IF(N133="znížená",J133,0)</f>
        <v>0</v>
      </c>
      <c r="BG133" s="103">
        <f t="shared" ref="BG133:BG171" si="6">IF(N133="zákl. prenesená",J133,0)</f>
        <v>0</v>
      </c>
      <c r="BH133" s="103">
        <f t="shared" ref="BH133:BH171" si="7">IF(N133="zníž. prenesená",J133,0)</f>
        <v>0</v>
      </c>
      <c r="BI133" s="103">
        <f t="shared" ref="BI133:BI171" si="8">IF(N133="nulová",J133,0)</f>
        <v>0</v>
      </c>
      <c r="BJ133" s="8" t="s">
        <v>87</v>
      </c>
      <c r="BK133" s="103">
        <f t="shared" ref="BK133:BK171" si="9">ROUND(I133*H133,2)</f>
        <v>0</v>
      </c>
      <c r="BL133" s="8" t="s">
        <v>86</v>
      </c>
      <c r="BM133" s="102" t="s">
        <v>88</v>
      </c>
    </row>
    <row r="134" spans="1:65" s="2" customFormat="1" ht="16.5" customHeight="1" x14ac:dyDescent="0.2">
      <c r="A134" s="16"/>
      <c r="B134" s="90"/>
      <c r="C134" s="91" t="s">
        <v>87</v>
      </c>
      <c r="D134" s="91" t="s">
        <v>82</v>
      </c>
      <c r="E134" s="92" t="s">
        <v>89</v>
      </c>
      <c r="F134" s="93" t="s">
        <v>90</v>
      </c>
      <c r="G134" s="94" t="s">
        <v>85</v>
      </c>
      <c r="H134" s="95">
        <v>112.5</v>
      </c>
      <c r="I134" s="95"/>
      <c r="J134" s="96">
        <f t="shared" si="0"/>
        <v>0</v>
      </c>
      <c r="K134" s="97"/>
      <c r="L134" s="17"/>
      <c r="M134" s="98" t="s">
        <v>0</v>
      </c>
      <c r="N134" s="99" t="s">
        <v>25</v>
      </c>
      <c r="O134" s="100">
        <v>0.46</v>
      </c>
      <c r="P134" s="100">
        <f t="shared" si="1"/>
        <v>51.75</v>
      </c>
      <c r="Q134" s="100">
        <v>0</v>
      </c>
      <c r="R134" s="100">
        <f t="shared" si="2"/>
        <v>0</v>
      </c>
      <c r="S134" s="100">
        <v>0</v>
      </c>
      <c r="T134" s="101">
        <f t="shared" si="3"/>
        <v>0</v>
      </c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R134" s="102" t="s">
        <v>86</v>
      </c>
      <c r="AT134" s="102" t="s">
        <v>82</v>
      </c>
      <c r="AU134" s="102" t="s">
        <v>87</v>
      </c>
      <c r="AY134" s="8" t="s">
        <v>80</v>
      </c>
      <c r="BE134" s="103">
        <f t="shared" si="4"/>
        <v>0</v>
      </c>
      <c r="BF134" s="103">
        <f t="shared" si="5"/>
        <v>0</v>
      </c>
      <c r="BG134" s="103">
        <f t="shared" si="6"/>
        <v>0</v>
      </c>
      <c r="BH134" s="103">
        <f t="shared" si="7"/>
        <v>0</v>
      </c>
      <c r="BI134" s="103">
        <f t="shared" si="8"/>
        <v>0</v>
      </c>
      <c r="BJ134" s="8" t="s">
        <v>87</v>
      </c>
      <c r="BK134" s="103">
        <f t="shared" si="9"/>
        <v>0</v>
      </c>
      <c r="BL134" s="8" t="s">
        <v>86</v>
      </c>
      <c r="BM134" s="102" t="s">
        <v>91</v>
      </c>
    </row>
    <row r="135" spans="1:65" s="2" customFormat="1" ht="24" customHeight="1" x14ac:dyDescent="0.2">
      <c r="A135" s="16"/>
      <c r="B135" s="90"/>
      <c r="C135" s="91" t="s">
        <v>92</v>
      </c>
      <c r="D135" s="91" t="s">
        <v>82</v>
      </c>
      <c r="E135" s="92" t="s">
        <v>93</v>
      </c>
      <c r="F135" s="93" t="s">
        <v>94</v>
      </c>
      <c r="G135" s="94" t="s">
        <v>85</v>
      </c>
      <c r="H135" s="95">
        <v>112.5</v>
      </c>
      <c r="I135" s="95"/>
      <c r="J135" s="96">
        <f t="shared" si="0"/>
        <v>0</v>
      </c>
      <c r="K135" s="97"/>
      <c r="L135" s="17"/>
      <c r="M135" s="98" t="s">
        <v>0</v>
      </c>
      <c r="N135" s="99" t="s">
        <v>25</v>
      </c>
      <c r="O135" s="100">
        <v>5.6000000000000001E-2</v>
      </c>
      <c r="P135" s="100">
        <f t="shared" si="1"/>
        <v>6.3</v>
      </c>
      <c r="Q135" s="100">
        <v>0</v>
      </c>
      <c r="R135" s="100">
        <f t="shared" si="2"/>
        <v>0</v>
      </c>
      <c r="S135" s="100">
        <v>0</v>
      </c>
      <c r="T135" s="101">
        <f t="shared" si="3"/>
        <v>0</v>
      </c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R135" s="102" t="s">
        <v>86</v>
      </c>
      <c r="AT135" s="102" t="s">
        <v>82</v>
      </c>
      <c r="AU135" s="102" t="s">
        <v>87</v>
      </c>
      <c r="AY135" s="8" t="s">
        <v>80</v>
      </c>
      <c r="BE135" s="103">
        <f t="shared" si="4"/>
        <v>0</v>
      </c>
      <c r="BF135" s="103">
        <f t="shared" si="5"/>
        <v>0</v>
      </c>
      <c r="BG135" s="103">
        <f t="shared" si="6"/>
        <v>0</v>
      </c>
      <c r="BH135" s="103">
        <f t="shared" si="7"/>
        <v>0</v>
      </c>
      <c r="BI135" s="103">
        <f t="shared" si="8"/>
        <v>0</v>
      </c>
      <c r="BJ135" s="8" t="s">
        <v>87</v>
      </c>
      <c r="BK135" s="103">
        <f t="shared" si="9"/>
        <v>0</v>
      </c>
      <c r="BL135" s="8" t="s">
        <v>86</v>
      </c>
      <c r="BM135" s="102" t="s">
        <v>95</v>
      </c>
    </row>
    <row r="136" spans="1:65" s="2" customFormat="1" ht="16.5" customHeight="1" x14ac:dyDescent="0.2">
      <c r="A136" s="16"/>
      <c r="B136" s="90"/>
      <c r="C136" s="91" t="s">
        <v>86</v>
      </c>
      <c r="D136" s="91" t="s">
        <v>82</v>
      </c>
      <c r="E136" s="92" t="s">
        <v>96</v>
      </c>
      <c r="F136" s="93" t="s">
        <v>97</v>
      </c>
      <c r="G136" s="94" t="s">
        <v>85</v>
      </c>
      <c r="H136" s="95">
        <v>14.544</v>
      </c>
      <c r="I136" s="95"/>
      <c r="J136" s="96">
        <f t="shared" si="0"/>
        <v>0</v>
      </c>
      <c r="K136" s="97"/>
      <c r="L136" s="17"/>
      <c r="M136" s="98" t="s">
        <v>0</v>
      </c>
      <c r="N136" s="99" t="s">
        <v>25</v>
      </c>
      <c r="O136" s="100">
        <v>2.5139999999999998</v>
      </c>
      <c r="P136" s="100">
        <f t="shared" si="1"/>
        <v>36.563615999999996</v>
      </c>
      <c r="Q136" s="100">
        <v>0</v>
      </c>
      <c r="R136" s="100">
        <f t="shared" si="2"/>
        <v>0</v>
      </c>
      <c r="S136" s="100">
        <v>0</v>
      </c>
      <c r="T136" s="101">
        <f t="shared" si="3"/>
        <v>0</v>
      </c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R136" s="102" t="s">
        <v>86</v>
      </c>
      <c r="AT136" s="102" t="s">
        <v>82</v>
      </c>
      <c r="AU136" s="102" t="s">
        <v>87</v>
      </c>
      <c r="AY136" s="8" t="s">
        <v>80</v>
      </c>
      <c r="BE136" s="103">
        <f t="shared" si="4"/>
        <v>0</v>
      </c>
      <c r="BF136" s="103">
        <f t="shared" si="5"/>
        <v>0</v>
      </c>
      <c r="BG136" s="103">
        <f t="shared" si="6"/>
        <v>0</v>
      </c>
      <c r="BH136" s="103">
        <f t="shared" si="7"/>
        <v>0</v>
      </c>
      <c r="BI136" s="103">
        <f t="shared" si="8"/>
        <v>0</v>
      </c>
      <c r="BJ136" s="8" t="s">
        <v>87</v>
      </c>
      <c r="BK136" s="103">
        <f t="shared" si="9"/>
        <v>0</v>
      </c>
      <c r="BL136" s="8" t="s">
        <v>86</v>
      </c>
      <c r="BM136" s="102" t="s">
        <v>98</v>
      </c>
    </row>
    <row r="137" spans="1:65" s="2" customFormat="1" ht="36" customHeight="1" x14ac:dyDescent="0.2">
      <c r="A137" s="16"/>
      <c r="B137" s="90"/>
      <c r="C137" s="91" t="s">
        <v>99</v>
      </c>
      <c r="D137" s="91" t="s">
        <v>82</v>
      </c>
      <c r="E137" s="92" t="s">
        <v>100</v>
      </c>
      <c r="F137" s="93" t="s">
        <v>101</v>
      </c>
      <c r="G137" s="94" t="s">
        <v>85</v>
      </c>
      <c r="H137" s="95">
        <v>14.544</v>
      </c>
      <c r="I137" s="95"/>
      <c r="J137" s="96">
        <f t="shared" si="0"/>
        <v>0</v>
      </c>
      <c r="K137" s="97"/>
      <c r="L137" s="17"/>
      <c r="M137" s="98" t="s">
        <v>0</v>
      </c>
      <c r="N137" s="99" t="s">
        <v>25</v>
      </c>
      <c r="O137" s="100">
        <v>0.61299999999999999</v>
      </c>
      <c r="P137" s="100">
        <f t="shared" si="1"/>
        <v>8.9154719999999994</v>
      </c>
      <c r="Q137" s="100">
        <v>0</v>
      </c>
      <c r="R137" s="100">
        <f t="shared" si="2"/>
        <v>0</v>
      </c>
      <c r="S137" s="100">
        <v>0</v>
      </c>
      <c r="T137" s="101">
        <f t="shared" si="3"/>
        <v>0</v>
      </c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R137" s="102" t="s">
        <v>86</v>
      </c>
      <c r="AT137" s="102" t="s">
        <v>82</v>
      </c>
      <c r="AU137" s="102" t="s">
        <v>87</v>
      </c>
      <c r="AY137" s="8" t="s">
        <v>80</v>
      </c>
      <c r="BE137" s="103">
        <f t="shared" si="4"/>
        <v>0</v>
      </c>
      <c r="BF137" s="103">
        <f t="shared" si="5"/>
        <v>0</v>
      </c>
      <c r="BG137" s="103">
        <f t="shared" si="6"/>
        <v>0</v>
      </c>
      <c r="BH137" s="103">
        <f t="shared" si="7"/>
        <v>0</v>
      </c>
      <c r="BI137" s="103">
        <f t="shared" si="8"/>
        <v>0</v>
      </c>
      <c r="BJ137" s="8" t="s">
        <v>87</v>
      </c>
      <c r="BK137" s="103">
        <f t="shared" si="9"/>
        <v>0</v>
      </c>
      <c r="BL137" s="8" t="s">
        <v>86</v>
      </c>
      <c r="BM137" s="102" t="s">
        <v>102</v>
      </c>
    </row>
    <row r="138" spans="1:65" s="2" customFormat="1" ht="24" customHeight="1" x14ac:dyDescent="0.2">
      <c r="A138" s="16"/>
      <c r="B138" s="90"/>
      <c r="C138" s="91" t="s">
        <v>103</v>
      </c>
      <c r="D138" s="91" t="s">
        <v>82</v>
      </c>
      <c r="E138" s="92" t="s">
        <v>104</v>
      </c>
      <c r="F138" s="93" t="s">
        <v>105</v>
      </c>
      <c r="G138" s="94" t="s">
        <v>85</v>
      </c>
      <c r="H138" s="95">
        <v>7.2</v>
      </c>
      <c r="I138" s="95"/>
      <c r="J138" s="96">
        <f t="shared" si="0"/>
        <v>0</v>
      </c>
      <c r="K138" s="97"/>
      <c r="L138" s="17"/>
      <c r="M138" s="98" t="s">
        <v>0</v>
      </c>
      <c r="N138" s="99" t="s">
        <v>25</v>
      </c>
      <c r="O138" s="100">
        <v>3.7709999999999999</v>
      </c>
      <c r="P138" s="100">
        <f t="shared" si="1"/>
        <v>27.151199999999999</v>
      </c>
      <c r="Q138" s="100">
        <v>0</v>
      </c>
      <c r="R138" s="100">
        <f t="shared" si="2"/>
        <v>0</v>
      </c>
      <c r="S138" s="100">
        <v>0</v>
      </c>
      <c r="T138" s="101">
        <f t="shared" si="3"/>
        <v>0</v>
      </c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R138" s="102" t="s">
        <v>86</v>
      </c>
      <c r="AT138" s="102" t="s">
        <v>82</v>
      </c>
      <c r="AU138" s="102" t="s">
        <v>87</v>
      </c>
      <c r="AY138" s="8" t="s">
        <v>80</v>
      </c>
      <c r="BE138" s="103">
        <f t="shared" si="4"/>
        <v>0</v>
      </c>
      <c r="BF138" s="103">
        <f t="shared" si="5"/>
        <v>0</v>
      </c>
      <c r="BG138" s="103">
        <f t="shared" si="6"/>
        <v>0</v>
      </c>
      <c r="BH138" s="103">
        <f t="shared" si="7"/>
        <v>0</v>
      </c>
      <c r="BI138" s="103">
        <f t="shared" si="8"/>
        <v>0</v>
      </c>
      <c r="BJ138" s="8" t="s">
        <v>87</v>
      </c>
      <c r="BK138" s="103">
        <f t="shared" si="9"/>
        <v>0</v>
      </c>
      <c r="BL138" s="8" t="s">
        <v>86</v>
      </c>
      <c r="BM138" s="102" t="s">
        <v>106</v>
      </c>
    </row>
    <row r="139" spans="1:65" s="2" customFormat="1" ht="24" customHeight="1" x14ac:dyDescent="0.2">
      <c r="A139" s="16"/>
      <c r="B139" s="90"/>
      <c r="C139" s="91" t="s">
        <v>107</v>
      </c>
      <c r="D139" s="91" t="s">
        <v>82</v>
      </c>
      <c r="E139" s="92" t="s">
        <v>108</v>
      </c>
      <c r="F139" s="93" t="s">
        <v>109</v>
      </c>
      <c r="G139" s="94" t="s">
        <v>85</v>
      </c>
      <c r="H139" s="95">
        <v>7.2</v>
      </c>
      <c r="I139" s="95"/>
      <c r="J139" s="96">
        <f t="shared" si="0"/>
        <v>0</v>
      </c>
      <c r="K139" s="97"/>
      <c r="L139" s="17"/>
      <c r="M139" s="98" t="s">
        <v>0</v>
      </c>
      <c r="N139" s="99" t="s">
        <v>25</v>
      </c>
      <c r="O139" s="100">
        <v>0.754</v>
      </c>
      <c r="P139" s="100">
        <f t="shared" si="1"/>
        <v>5.4287999999999998</v>
      </c>
      <c r="Q139" s="100">
        <v>0</v>
      </c>
      <c r="R139" s="100">
        <f t="shared" si="2"/>
        <v>0</v>
      </c>
      <c r="S139" s="100">
        <v>0</v>
      </c>
      <c r="T139" s="101">
        <f t="shared" si="3"/>
        <v>0</v>
      </c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R139" s="102" t="s">
        <v>86</v>
      </c>
      <c r="AT139" s="102" t="s">
        <v>82</v>
      </c>
      <c r="AU139" s="102" t="s">
        <v>87</v>
      </c>
      <c r="AY139" s="8" t="s">
        <v>80</v>
      </c>
      <c r="BE139" s="103">
        <f t="shared" si="4"/>
        <v>0</v>
      </c>
      <c r="BF139" s="103">
        <f t="shared" si="5"/>
        <v>0</v>
      </c>
      <c r="BG139" s="103">
        <f t="shared" si="6"/>
        <v>0</v>
      </c>
      <c r="BH139" s="103">
        <f t="shared" si="7"/>
        <v>0</v>
      </c>
      <c r="BI139" s="103">
        <f t="shared" si="8"/>
        <v>0</v>
      </c>
      <c r="BJ139" s="8" t="s">
        <v>87</v>
      </c>
      <c r="BK139" s="103">
        <f t="shared" si="9"/>
        <v>0</v>
      </c>
      <c r="BL139" s="8" t="s">
        <v>86</v>
      </c>
      <c r="BM139" s="102" t="s">
        <v>110</v>
      </c>
    </row>
    <row r="140" spans="1:65" s="2" customFormat="1" ht="24" customHeight="1" x14ac:dyDescent="0.2">
      <c r="A140" s="16"/>
      <c r="B140" s="90"/>
      <c r="C140" s="91" t="s">
        <v>111</v>
      </c>
      <c r="D140" s="91" t="s">
        <v>82</v>
      </c>
      <c r="E140" s="92" t="s">
        <v>112</v>
      </c>
      <c r="F140" s="93" t="s">
        <v>113</v>
      </c>
      <c r="G140" s="94" t="s">
        <v>85</v>
      </c>
      <c r="H140" s="95">
        <v>21.744</v>
      </c>
      <c r="I140" s="95"/>
      <c r="J140" s="96">
        <f t="shared" si="0"/>
        <v>0</v>
      </c>
      <c r="K140" s="97"/>
      <c r="L140" s="17"/>
      <c r="M140" s="98" t="s">
        <v>0</v>
      </c>
      <c r="N140" s="99" t="s">
        <v>25</v>
      </c>
      <c r="O140" s="100">
        <v>3.6030000000000002</v>
      </c>
      <c r="P140" s="100">
        <f t="shared" si="1"/>
        <v>78.343631999999999</v>
      </c>
      <c r="Q140" s="100">
        <v>0</v>
      </c>
      <c r="R140" s="100">
        <f t="shared" si="2"/>
        <v>0</v>
      </c>
      <c r="S140" s="100">
        <v>0</v>
      </c>
      <c r="T140" s="101">
        <f t="shared" si="3"/>
        <v>0</v>
      </c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R140" s="102" t="s">
        <v>86</v>
      </c>
      <c r="AT140" s="102" t="s">
        <v>82</v>
      </c>
      <c r="AU140" s="102" t="s">
        <v>87</v>
      </c>
      <c r="AY140" s="8" t="s">
        <v>80</v>
      </c>
      <c r="BE140" s="103">
        <f t="shared" si="4"/>
        <v>0</v>
      </c>
      <c r="BF140" s="103">
        <f t="shared" si="5"/>
        <v>0</v>
      </c>
      <c r="BG140" s="103">
        <f t="shared" si="6"/>
        <v>0</v>
      </c>
      <c r="BH140" s="103">
        <f t="shared" si="7"/>
        <v>0</v>
      </c>
      <c r="BI140" s="103">
        <f t="shared" si="8"/>
        <v>0</v>
      </c>
      <c r="BJ140" s="8" t="s">
        <v>87</v>
      </c>
      <c r="BK140" s="103">
        <f t="shared" si="9"/>
        <v>0</v>
      </c>
      <c r="BL140" s="8" t="s">
        <v>86</v>
      </c>
      <c r="BM140" s="102" t="s">
        <v>114</v>
      </c>
    </row>
    <row r="141" spans="1:65" s="2" customFormat="1" ht="24" customHeight="1" x14ac:dyDescent="0.2">
      <c r="A141" s="16"/>
      <c r="B141" s="90"/>
      <c r="C141" s="91" t="s">
        <v>115</v>
      </c>
      <c r="D141" s="91" t="s">
        <v>82</v>
      </c>
      <c r="E141" s="92" t="s">
        <v>116</v>
      </c>
      <c r="F141" s="93" t="s">
        <v>117</v>
      </c>
      <c r="G141" s="94" t="s">
        <v>85</v>
      </c>
      <c r="H141" s="95">
        <v>134.244</v>
      </c>
      <c r="I141" s="95"/>
      <c r="J141" s="96">
        <f t="shared" si="0"/>
        <v>0</v>
      </c>
      <c r="K141" s="97"/>
      <c r="L141" s="17"/>
      <c r="M141" s="98" t="s">
        <v>0</v>
      </c>
      <c r="N141" s="99" t="s">
        <v>25</v>
      </c>
      <c r="O141" s="100">
        <v>6.9000000000000006E-2</v>
      </c>
      <c r="P141" s="100">
        <f t="shared" si="1"/>
        <v>9.2628360000000001</v>
      </c>
      <c r="Q141" s="100">
        <v>0</v>
      </c>
      <c r="R141" s="100">
        <f t="shared" si="2"/>
        <v>0</v>
      </c>
      <c r="S141" s="100">
        <v>0</v>
      </c>
      <c r="T141" s="101">
        <f t="shared" si="3"/>
        <v>0</v>
      </c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R141" s="102" t="s">
        <v>86</v>
      </c>
      <c r="AT141" s="102" t="s">
        <v>82</v>
      </c>
      <c r="AU141" s="102" t="s">
        <v>87</v>
      </c>
      <c r="AY141" s="8" t="s">
        <v>80</v>
      </c>
      <c r="BE141" s="103">
        <f t="shared" si="4"/>
        <v>0</v>
      </c>
      <c r="BF141" s="103">
        <f t="shared" si="5"/>
        <v>0</v>
      </c>
      <c r="BG141" s="103">
        <f t="shared" si="6"/>
        <v>0</v>
      </c>
      <c r="BH141" s="103">
        <f t="shared" si="7"/>
        <v>0</v>
      </c>
      <c r="BI141" s="103">
        <f t="shared" si="8"/>
        <v>0</v>
      </c>
      <c r="BJ141" s="8" t="s">
        <v>87</v>
      </c>
      <c r="BK141" s="103">
        <f t="shared" si="9"/>
        <v>0</v>
      </c>
      <c r="BL141" s="8" t="s">
        <v>86</v>
      </c>
      <c r="BM141" s="102" t="s">
        <v>118</v>
      </c>
    </row>
    <row r="142" spans="1:65" s="2" customFormat="1" ht="24" customHeight="1" x14ac:dyDescent="0.2">
      <c r="A142" s="16"/>
      <c r="B142" s="90"/>
      <c r="C142" s="91" t="s">
        <v>119</v>
      </c>
      <c r="D142" s="91" t="s">
        <v>82</v>
      </c>
      <c r="E142" s="92" t="s">
        <v>120</v>
      </c>
      <c r="F142" s="93" t="s">
        <v>121</v>
      </c>
      <c r="G142" s="94" t="s">
        <v>85</v>
      </c>
      <c r="H142" s="95">
        <v>213.054</v>
      </c>
      <c r="I142" s="95"/>
      <c r="J142" s="96">
        <f t="shared" si="0"/>
        <v>0</v>
      </c>
      <c r="K142" s="97"/>
      <c r="L142" s="17"/>
      <c r="M142" s="98" t="s">
        <v>0</v>
      </c>
      <c r="N142" s="99" t="s">
        <v>25</v>
      </c>
      <c r="O142" s="100">
        <v>5.6000000000000001E-2</v>
      </c>
      <c r="P142" s="100">
        <f t="shared" si="1"/>
        <v>11.931024000000001</v>
      </c>
      <c r="Q142" s="100">
        <v>0</v>
      </c>
      <c r="R142" s="100">
        <f t="shared" si="2"/>
        <v>0</v>
      </c>
      <c r="S142" s="100">
        <v>0</v>
      </c>
      <c r="T142" s="101">
        <f t="shared" si="3"/>
        <v>0</v>
      </c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R142" s="102" t="s">
        <v>86</v>
      </c>
      <c r="AT142" s="102" t="s">
        <v>82</v>
      </c>
      <c r="AU142" s="102" t="s">
        <v>87</v>
      </c>
      <c r="AY142" s="8" t="s">
        <v>80</v>
      </c>
      <c r="BE142" s="103">
        <f t="shared" si="4"/>
        <v>0</v>
      </c>
      <c r="BF142" s="103">
        <f t="shared" si="5"/>
        <v>0</v>
      </c>
      <c r="BG142" s="103">
        <f t="shared" si="6"/>
        <v>0</v>
      </c>
      <c r="BH142" s="103">
        <f t="shared" si="7"/>
        <v>0</v>
      </c>
      <c r="BI142" s="103">
        <f t="shared" si="8"/>
        <v>0</v>
      </c>
      <c r="BJ142" s="8" t="s">
        <v>87</v>
      </c>
      <c r="BK142" s="103">
        <f t="shared" si="9"/>
        <v>0</v>
      </c>
      <c r="BL142" s="8" t="s">
        <v>86</v>
      </c>
      <c r="BM142" s="102" t="s">
        <v>122</v>
      </c>
    </row>
    <row r="143" spans="1:65" s="2" customFormat="1" ht="16.5" customHeight="1" x14ac:dyDescent="0.2">
      <c r="A143" s="16"/>
      <c r="B143" s="90"/>
      <c r="C143" s="91" t="s">
        <v>123</v>
      </c>
      <c r="D143" s="91" t="s">
        <v>82</v>
      </c>
      <c r="E143" s="92" t="s">
        <v>124</v>
      </c>
      <c r="F143" s="93" t="s">
        <v>125</v>
      </c>
      <c r="G143" s="94" t="s">
        <v>85</v>
      </c>
      <c r="H143" s="95">
        <v>213.054</v>
      </c>
      <c r="I143" s="95"/>
      <c r="J143" s="96">
        <f t="shared" si="0"/>
        <v>0</v>
      </c>
      <c r="K143" s="97"/>
      <c r="L143" s="17"/>
      <c r="M143" s="98" t="s">
        <v>0</v>
      </c>
      <c r="N143" s="99" t="s">
        <v>25</v>
      </c>
      <c r="O143" s="100">
        <v>0.61699999999999999</v>
      </c>
      <c r="P143" s="100">
        <f t="shared" si="1"/>
        <v>131.454318</v>
      </c>
      <c r="Q143" s="100">
        <v>0</v>
      </c>
      <c r="R143" s="100">
        <f t="shared" si="2"/>
        <v>0</v>
      </c>
      <c r="S143" s="100">
        <v>0</v>
      </c>
      <c r="T143" s="101">
        <f t="shared" si="3"/>
        <v>0</v>
      </c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R143" s="102" t="s">
        <v>86</v>
      </c>
      <c r="AT143" s="102" t="s">
        <v>82</v>
      </c>
      <c r="AU143" s="102" t="s">
        <v>87</v>
      </c>
      <c r="AY143" s="8" t="s">
        <v>80</v>
      </c>
      <c r="BE143" s="103">
        <f t="shared" si="4"/>
        <v>0</v>
      </c>
      <c r="BF143" s="103">
        <f t="shared" si="5"/>
        <v>0</v>
      </c>
      <c r="BG143" s="103">
        <f t="shared" si="6"/>
        <v>0</v>
      </c>
      <c r="BH143" s="103">
        <f t="shared" si="7"/>
        <v>0</v>
      </c>
      <c r="BI143" s="103">
        <f t="shared" si="8"/>
        <v>0</v>
      </c>
      <c r="BJ143" s="8" t="s">
        <v>87</v>
      </c>
      <c r="BK143" s="103">
        <f t="shared" si="9"/>
        <v>0</v>
      </c>
      <c r="BL143" s="8" t="s">
        <v>86</v>
      </c>
      <c r="BM143" s="102" t="s">
        <v>126</v>
      </c>
    </row>
    <row r="144" spans="1:65" s="2" customFormat="1" ht="24" customHeight="1" x14ac:dyDescent="0.2">
      <c r="A144" s="16"/>
      <c r="B144" s="90"/>
      <c r="C144" s="91" t="s">
        <v>127</v>
      </c>
      <c r="D144" s="91" t="s">
        <v>82</v>
      </c>
      <c r="E144" s="92" t="s">
        <v>128</v>
      </c>
      <c r="F144" s="93" t="s">
        <v>129</v>
      </c>
      <c r="G144" s="94" t="s">
        <v>85</v>
      </c>
      <c r="H144" s="95">
        <v>213.054</v>
      </c>
      <c r="I144" s="95"/>
      <c r="J144" s="96">
        <f t="shared" si="0"/>
        <v>0</v>
      </c>
      <c r="K144" s="97"/>
      <c r="L144" s="17"/>
      <c r="M144" s="98" t="s">
        <v>0</v>
      </c>
      <c r="N144" s="99" t="s">
        <v>25</v>
      </c>
      <c r="O144" s="100">
        <v>4.2000000000000003E-2</v>
      </c>
      <c r="P144" s="100">
        <f t="shared" si="1"/>
        <v>8.9482680000000006</v>
      </c>
      <c r="Q144" s="100">
        <v>0</v>
      </c>
      <c r="R144" s="100">
        <f t="shared" si="2"/>
        <v>0</v>
      </c>
      <c r="S144" s="100">
        <v>0</v>
      </c>
      <c r="T144" s="101">
        <f t="shared" si="3"/>
        <v>0</v>
      </c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R144" s="102" t="s">
        <v>86</v>
      </c>
      <c r="AT144" s="102" t="s">
        <v>82</v>
      </c>
      <c r="AU144" s="102" t="s">
        <v>87</v>
      </c>
      <c r="AY144" s="8" t="s">
        <v>80</v>
      </c>
      <c r="BE144" s="103">
        <f t="shared" si="4"/>
        <v>0</v>
      </c>
      <c r="BF144" s="103">
        <f t="shared" si="5"/>
        <v>0</v>
      </c>
      <c r="BG144" s="103">
        <f t="shared" si="6"/>
        <v>0</v>
      </c>
      <c r="BH144" s="103">
        <f t="shared" si="7"/>
        <v>0</v>
      </c>
      <c r="BI144" s="103">
        <f t="shared" si="8"/>
        <v>0</v>
      </c>
      <c r="BJ144" s="8" t="s">
        <v>87</v>
      </c>
      <c r="BK144" s="103">
        <f t="shared" si="9"/>
        <v>0</v>
      </c>
      <c r="BL144" s="8" t="s">
        <v>86</v>
      </c>
      <c r="BM144" s="102" t="s">
        <v>130</v>
      </c>
    </row>
    <row r="145" spans="1:65" s="2" customFormat="1" ht="24" customHeight="1" x14ac:dyDescent="0.2">
      <c r="A145" s="16"/>
      <c r="B145" s="90"/>
      <c r="C145" s="91" t="s">
        <v>131</v>
      </c>
      <c r="D145" s="91" t="s">
        <v>82</v>
      </c>
      <c r="E145" s="92" t="s">
        <v>132</v>
      </c>
      <c r="F145" s="93" t="s">
        <v>133</v>
      </c>
      <c r="G145" s="94" t="s">
        <v>85</v>
      </c>
      <c r="H145" s="95">
        <v>10</v>
      </c>
      <c r="I145" s="95"/>
      <c r="J145" s="96">
        <f t="shared" si="0"/>
        <v>0</v>
      </c>
      <c r="K145" s="97"/>
      <c r="L145" s="17"/>
      <c r="M145" s="98" t="s">
        <v>0</v>
      </c>
      <c r="N145" s="99" t="s">
        <v>25</v>
      </c>
      <c r="O145" s="100">
        <v>2.39</v>
      </c>
      <c r="P145" s="100">
        <f t="shared" si="1"/>
        <v>23.900000000000002</v>
      </c>
      <c r="Q145" s="100">
        <v>0</v>
      </c>
      <c r="R145" s="100">
        <f t="shared" si="2"/>
        <v>0</v>
      </c>
      <c r="S145" s="100">
        <v>0</v>
      </c>
      <c r="T145" s="101">
        <f t="shared" si="3"/>
        <v>0</v>
      </c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R145" s="102" t="s">
        <v>86</v>
      </c>
      <c r="AT145" s="102" t="s">
        <v>82</v>
      </c>
      <c r="AU145" s="102" t="s">
        <v>87</v>
      </c>
      <c r="AY145" s="8" t="s">
        <v>80</v>
      </c>
      <c r="BE145" s="103">
        <f t="shared" si="4"/>
        <v>0</v>
      </c>
      <c r="BF145" s="103">
        <f t="shared" si="5"/>
        <v>0</v>
      </c>
      <c r="BG145" s="103">
        <f t="shared" si="6"/>
        <v>0</v>
      </c>
      <c r="BH145" s="103">
        <f t="shared" si="7"/>
        <v>0</v>
      </c>
      <c r="BI145" s="103">
        <f t="shared" si="8"/>
        <v>0</v>
      </c>
      <c r="BJ145" s="8" t="s">
        <v>87</v>
      </c>
      <c r="BK145" s="103">
        <f t="shared" si="9"/>
        <v>0</v>
      </c>
      <c r="BL145" s="8" t="s">
        <v>86</v>
      </c>
      <c r="BM145" s="102" t="s">
        <v>134</v>
      </c>
    </row>
    <row r="146" spans="1:65" s="2" customFormat="1" ht="16.5" customHeight="1" x14ac:dyDescent="0.2">
      <c r="A146" s="16"/>
      <c r="B146" s="90"/>
      <c r="C146" s="104" t="s">
        <v>135</v>
      </c>
      <c r="D146" s="104" t="s">
        <v>136</v>
      </c>
      <c r="E146" s="105" t="s">
        <v>137</v>
      </c>
      <c r="F146" s="106" t="s">
        <v>138</v>
      </c>
      <c r="G146" s="107" t="s">
        <v>139</v>
      </c>
      <c r="H146" s="108">
        <v>18</v>
      </c>
      <c r="I146" s="108"/>
      <c r="J146" s="109">
        <f t="shared" si="0"/>
        <v>0</v>
      </c>
      <c r="K146" s="110"/>
      <c r="L146" s="111"/>
      <c r="M146" s="112" t="s">
        <v>0</v>
      </c>
      <c r="N146" s="113" t="s">
        <v>25</v>
      </c>
      <c r="O146" s="100">
        <v>0</v>
      </c>
      <c r="P146" s="100">
        <f t="shared" si="1"/>
        <v>0</v>
      </c>
      <c r="Q146" s="100">
        <v>1</v>
      </c>
      <c r="R146" s="100">
        <f t="shared" si="2"/>
        <v>18</v>
      </c>
      <c r="S146" s="100">
        <v>0</v>
      </c>
      <c r="T146" s="101">
        <f t="shared" si="3"/>
        <v>0</v>
      </c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R146" s="102" t="s">
        <v>111</v>
      </c>
      <c r="AT146" s="102" t="s">
        <v>136</v>
      </c>
      <c r="AU146" s="102" t="s">
        <v>87</v>
      </c>
      <c r="AY146" s="8" t="s">
        <v>80</v>
      </c>
      <c r="BE146" s="103">
        <f t="shared" si="4"/>
        <v>0</v>
      </c>
      <c r="BF146" s="103">
        <f t="shared" si="5"/>
        <v>0</v>
      </c>
      <c r="BG146" s="103">
        <f t="shared" si="6"/>
        <v>0</v>
      </c>
      <c r="BH146" s="103">
        <f t="shared" si="7"/>
        <v>0</v>
      </c>
      <c r="BI146" s="103">
        <f t="shared" si="8"/>
        <v>0</v>
      </c>
      <c r="BJ146" s="8" t="s">
        <v>87</v>
      </c>
      <c r="BK146" s="103">
        <f t="shared" si="9"/>
        <v>0</v>
      </c>
      <c r="BL146" s="8" t="s">
        <v>86</v>
      </c>
      <c r="BM146" s="102" t="s">
        <v>140</v>
      </c>
    </row>
    <row r="147" spans="1:65" s="2" customFormat="1" ht="24" customHeight="1" x14ac:dyDescent="0.2">
      <c r="A147" s="16"/>
      <c r="B147" s="90"/>
      <c r="C147" s="91" t="s">
        <v>141</v>
      </c>
      <c r="D147" s="91" t="s">
        <v>82</v>
      </c>
      <c r="E147" s="92" t="s">
        <v>142</v>
      </c>
      <c r="F147" s="93" t="s">
        <v>143</v>
      </c>
      <c r="G147" s="94" t="s">
        <v>144</v>
      </c>
      <c r="H147" s="95">
        <v>788.1</v>
      </c>
      <c r="I147" s="95"/>
      <c r="J147" s="96">
        <f t="shared" si="0"/>
        <v>0</v>
      </c>
      <c r="K147" s="97"/>
      <c r="L147" s="17"/>
      <c r="M147" s="98" t="s">
        <v>0</v>
      </c>
      <c r="N147" s="99" t="s">
        <v>25</v>
      </c>
      <c r="O147" s="100">
        <v>0.20399999999999999</v>
      </c>
      <c r="P147" s="100">
        <f t="shared" si="1"/>
        <v>160.7724</v>
      </c>
      <c r="Q147" s="100">
        <v>0</v>
      </c>
      <c r="R147" s="100">
        <f t="shared" si="2"/>
        <v>0</v>
      </c>
      <c r="S147" s="100">
        <v>0</v>
      </c>
      <c r="T147" s="101">
        <f t="shared" si="3"/>
        <v>0</v>
      </c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R147" s="102" t="s">
        <v>86</v>
      </c>
      <c r="AT147" s="102" t="s">
        <v>82</v>
      </c>
      <c r="AU147" s="102" t="s">
        <v>87</v>
      </c>
      <c r="AY147" s="8" t="s">
        <v>80</v>
      </c>
      <c r="BE147" s="103">
        <f t="shared" si="4"/>
        <v>0</v>
      </c>
      <c r="BF147" s="103">
        <f t="shared" si="5"/>
        <v>0</v>
      </c>
      <c r="BG147" s="103">
        <f t="shared" si="6"/>
        <v>0</v>
      </c>
      <c r="BH147" s="103">
        <f t="shared" si="7"/>
        <v>0</v>
      </c>
      <c r="BI147" s="103">
        <f t="shared" si="8"/>
        <v>0</v>
      </c>
      <c r="BJ147" s="8" t="s">
        <v>87</v>
      </c>
      <c r="BK147" s="103">
        <f t="shared" si="9"/>
        <v>0</v>
      </c>
      <c r="BL147" s="8" t="s">
        <v>86</v>
      </c>
      <c r="BM147" s="102" t="s">
        <v>145</v>
      </c>
    </row>
    <row r="148" spans="1:65" s="2" customFormat="1" ht="16.5" customHeight="1" x14ac:dyDescent="0.2">
      <c r="A148" s="16"/>
      <c r="B148" s="90"/>
      <c r="C148" s="104" t="s">
        <v>146</v>
      </c>
      <c r="D148" s="104" t="s">
        <v>136</v>
      </c>
      <c r="E148" s="105" t="s">
        <v>147</v>
      </c>
      <c r="F148" s="106" t="s">
        <v>148</v>
      </c>
      <c r="G148" s="107" t="s">
        <v>149</v>
      </c>
      <c r="H148" s="108">
        <v>24.352</v>
      </c>
      <c r="I148" s="108"/>
      <c r="J148" s="109">
        <f t="shared" si="0"/>
        <v>0</v>
      </c>
      <c r="K148" s="110"/>
      <c r="L148" s="111"/>
      <c r="M148" s="112" t="s">
        <v>0</v>
      </c>
      <c r="N148" s="113" t="s">
        <v>25</v>
      </c>
      <c r="O148" s="100">
        <v>0</v>
      </c>
      <c r="P148" s="100">
        <f t="shared" si="1"/>
        <v>0</v>
      </c>
      <c r="Q148" s="100">
        <v>1E-3</v>
      </c>
      <c r="R148" s="100">
        <f t="shared" si="2"/>
        <v>2.4352000000000002E-2</v>
      </c>
      <c r="S148" s="100">
        <v>0</v>
      </c>
      <c r="T148" s="101">
        <f t="shared" si="3"/>
        <v>0</v>
      </c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R148" s="102" t="s">
        <v>111</v>
      </c>
      <c r="AT148" s="102" t="s">
        <v>136</v>
      </c>
      <c r="AU148" s="102" t="s">
        <v>87</v>
      </c>
      <c r="AY148" s="8" t="s">
        <v>80</v>
      </c>
      <c r="BE148" s="103">
        <f t="shared" si="4"/>
        <v>0</v>
      </c>
      <c r="BF148" s="103">
        <f t="shared" si="5"/>
        <v>0</v>
      </c>
      <c r="BG148" s="103">
        <f t="shared" si="6"/>
        <v>0</v>
      </c>
      <c r="BH148" s="103">
        <f t="shared" si="7"/>
        <v>0</v>
      </c>
      <c r="BI148" s="103">
        <f t="shared" si="8"/>
        <v>0</v>
      </c>
      <c r="BJ148" s="8" t="s">
        <v>87</v>
      </c>
      <c r="BK148" s="103">
        <f t="shared" si="9"/>
        <v>0</v>
      </c>
      <c r="BL148" s="8" t="s">
        <v>86</v>
      </c>
      <c r="BM148" s="102" t="s">
        <v>150</v>
      </c>
    </row>
    <row r="149" spans="1:65" s="2" customFormat="1" ht="16.5" customHeight="1" x14ac:dyDescent="0.2">
      <c r="A149" s="16"/>
      <c r="B149" s="90"/>
      <c r="C149" s="91" t="s">
        <v>151</v>
      </c>
      <c r="D149" s="91" t="s">
        <v>82</v>
      </c>
      <c r="E149" s="92" t="s">
        <v>152</v>
      </c>
      <c r="F149" s="93" t="s">
        <v>153</v>
      </c>
      <c r="G149" s="94" t="s">
        <v>144</v>
      </c>
      <c r="H149" s="95">
        <v>413.1</v>
      </c>
      <c r="I149" s="95"/>
      <c r="J149" s="96">
        <f t="shared" si="0"/>
        <v>0</v>
      </c>
      <c r="K149" s="97"/>
      <c r="L149" s="17"/>
      <c r="M149" s="98" t="s">
        <v>0</v>
      </c>
      <c r="N149" s="99" t="s">
        <v>25</v>
      </c>
      <c r="O149" s="100">
        <v>1.2E-2</v>
      </c>
      <c r="P149" s="100">
        <f t="shared" si="1"/>
        <v>4.9572000000000003</v>
      </c>
      <c r="Q149" s="100">
        <v>0</v>
      </c>
      <c r="R149" s="100">
        <f t="shared" si="2"/>
        <v>0</v>
      </c>
      <c r="S149" s="100">
        <v>0</v>
      </c>
      <c r="T149" s="101">
        <f t="shared" si="3"/>
        <v>0</v>
      </c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R149" s="102" t="s">
        <v>86</v>
      </c>
      <c r="AT149" s="102" t="s">
        <v>82</v>
      </c>
      <c r="AU149" s="102" t="s">
        <v>87</v>
      </c>
      <c r="AY149" s="8" t="s">
        <v>80</v>
      </c>
      <c r="BE149" s="103">
        <f t="shared" si="4"/>
        <v>0</v>
      </c>
      <c r="BF149" s="103">
        <f t="shared" si="5"/>
        <v>0</v>
      </c>
      <c r="BG149" s="103">
        <f t="shared" si="6"/>
        <v>0</v>
      </c>
      <c r="BH149" s="103">
        <f t="shared" si="7"/>
        <v>0</v>
      </c>
      <c r="BI149" s="103">
        <f t="shared" si="8"/>
        <v>0</v>
      </c>
      <c r="BJ149" s="8" t="s">
        <v>87</v>
      </c>
      <c r="BK149" s="103">
        <f t="shared" si="9"/>
        <v>0</v>
      </c>
      <c r="BL149" s="8" t="s">
        <v>86</v>
      </c>
      <c r="BM149" s="102" t="s">
        <v>154</v>
      </c>
    </row>
    <row r="150" spans="1:65" s="2" customFormat="1" ht="16.5" customHeight="1" x14ac:dyDescent="0.2">
      <c r="A150" s="16"/>
      <c r="B150" s="90"/>
      <c r="C150" s="91" t="s">
        <v>155</v>
      </c>
      <c r="D150" s="91" t="s">
        <v>82</v>
      </c>
      <c r="E150" s="92" t="s">
        <v>156</v>
      </c>
      <c r="F150" s="93" t="s">
        <v>157</v>
      </c>
      <c r="G150" s="94" t="s">
        <v>144</v>
      </c>
      <c r="H150" s="95">
        <v>375</v>
      </c>
      <c r="I150" s="95"/>
      <c r="J150" s="96">
        <f t="shared" si="0"/>
        <v>0</v>
      </c>
      <c r="K150" s="97"/>
      <c r="L150" s="17"/>
      <c r="M150" s="98" t="s">
        <v>0</v>
      </c>
      <c r="N150" s="99" t="s">
        <v>25</v>
      </c>
      <c r="O150" s="100">
        <v>0</v>
      </c>
      <c r="P150" s="100">
        <f t="shared" si="1"/>
        <v>0</v>
      </c>
      <c r="Q150" s="100">
        <v>0</v>
      </c>
      <c r="R150" s="100">
        <f t="shared" si="2"/>
        <v>0</v>
      </c>
      <c r="S150" s="100">
        <v>0</v>
      </c>
      <c r="T150" s="101">
        <f t="shared" si="3"/>
        <v>0</v>
      </c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R150" s="102" t="s">
        <v>86</v>
      </c>
      <c r="AT150" s="102" t="s">
        <v>82</v>
      </c>
      <c r="AU150" s="102" t="s">
        <v>87</v>
      </c>
      <c r="AY150" s="8" t="s">
        <v>80</v>
      </c>
      <c r="BE150" s="103">
        <f t="shared" si="4"/>
        <v>0</v>
      </c>
      <c r="BF150" s="103">
        <f t="shared" si="5"/>
        <v>0</v>
      </c>
      <c r="BG150" s="103">
        <f t="shared" si="6"/>
        <v>0</v>
      </c>
      <c r="BH150" s="103">
        <f t="shared" si="7"/>
        <v>0</v>
      </c>
      <c r="BI150" s="103">
        <f t="shared" si="8"/>
        <v>0</v>
      </c>
      <c r="BJ150" s="8" t="s">
        <v>87</v>
      </c>
      <c r="BK150" s="103">
        <f t="shared" si="9"/>
        <v>0</v>
      </c>
      <c r="BL150" s="8" t="s">
        <v>86</v>
      </c>
      <c r="BM150" s="102" t="s">
        <v>135</v>
      </c>
    </row>
    <row r="151" spans="1:65" s="2" customFormat="1" ht="24" customHeight="1" x14ac:dyDescent="0.2">
      <c r="A151" s="16"/>
      <c r="B151" s="90"/>
      <c r="C151" s="91" t="s">
        <v>158</v>
      </c>
      <c r="D151" s="91" t="s">
        <v>82</v>
      </c>
      <c r="E151" s="92" t="s">
        <v>159</v>
      </c>
      <c r="F151" s="93" t="s">
        <v>160</v>
      </c>
      <c r="G151" s="94" t="s">
        <v>144</v>
      </c>
      <c r="H151" s="95">
        <v>788.1</v>
      </c>
      <c r="I151" s="95"/>
      <c r="J151" s="96">
        <f t="shared" si="0"/>
        <v>0</v>
      </c>
      <c r="K151" s="97"/>
      <c r="L151" s="17"/>
      <c r="M151" s="98" t="s">
        <v>0</v>
      </c>
      <c r="N151" s="99" t="s">
        <v>25</v>
      </c>
      <c r="O151" s="100">
        <v>0.128</v>
      </c>
      <c r="P151" s="100">
        <f t="shared" si="1"/>
        <v>100.8768</v>
      </c>
      <c r="Q151" s="100">
        <v>0</v>
      </c>
      <c r="R151" s="100">
        <f t="shared" si="2"/>
        <v>0</v>
      </c>
      <c r="S151" s="100">
        <v>0</v>
      </c>
      <c r="T151" s="101">
        <f t="shared" si="3"/>
        <v>0</v>
      </c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R151" s="102" t="s">
        <v>86</v>
      </c>
      <c r="AT151" s="102" t="s">
        <v>82</v>
      </c>
      <c r="AU151" s="102" t="s">
        <v>87</v>
      </c>
      <c r="AY151" s="8" t="s">
        <v>80</v>
      </c>
      <c r="BE151" s="103">
        <f t="shared" si="4"/>
        <v>0</v>
      </c>
      <c r="BF151" s="103">
        <f t="shared" si="5"/>
        <v>0</v>
      </c>
      <c r="BG151" s="103">
        <f t="shared" si="6"/>
        <v>0</v>
      </c>
      <c r="BH151" s="103">
        <f t="shared" si="7"/>
        <v>0</v>
      </c>
      <c r="BI151" s="103">
        <f t="shared" si="8"/>
        <v>0</v>
      </c>
      <c r="BJ151" s="8" t="s">
        <v>87</v>
      </c>
      <c r="BK151" s="103">
        <f t="shared" si="9"/>
        <v>0</v>
      </c>
      <c r="BL151" s="8" t="s">
        <v>86</v>
      </c>
      <c r="BM151" s="102" t="s">
        <v>161</v>
      </c>
    </row>
    <row r="152" spans="1:65" s="2" customFormat="1" ht="16.5" customHeight="1" x14ac:dyDescent="0.2">
      <c r="A152" s="16"/>
      <c r="B152" s="90"/>
      <c r="C152" s="104" t="s">
        <v>3</v>
      </c>
      <c r="D152" s="104" t="s">
        <v>136</v>
      </c>
      <c r="E152" s="105" t="s">
        <v>162</v>
      </c>
      <c r="F152" s="106" t="s">
        <v>163</v>
      </c>
      <c r="G152" s="107" t="s">
        <v>139</v>
      </c>
      <c r="H152" s="108">
        <v>126.096</v>
      </c>
      <c r="I152" s="108"/>
      <c r="J152" s="109">
        <f t="shared" si="0"/>
        <v>0</v>
      </c>
      <c r="K152" s="110"/>
      <c r="L152" s="111"/>
      <c r="M152" s="112" t="s">
        <v>0</v>
      </c>
      <c r="N152" s="113" t="s">
        <v>25</v>
      </c>
      <c r="O152" s="100">
        <v>0</v>
      </c>
      <c r="P152" s="100">
        <f t="shared" si="1"/>
        <v>0</v>
      </c>
      <c r="Q152" s="100">
        <v>1</v>
      </c>
      <c r="R152" s="100">
        <f t="shared" si="2"/>
        <v>126.096</v>
      </c>
      <c r="S152" s="100">
        <v>0</v>
      </c>
      <c r="T152" s="101">
        <f t="shared" si="3"/>
        <v>0</v>
      </c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R152" s="102" t="s">
        <v>111</v>
      </c>
      <c r="AT152" s="102" t="s">
        <v>136</v>
      </c>
      <c r="AU152" s="102" t="s">
        <v>87</v>
      </c>
      <c r="AY152" s="8" t="s">
        <v>80</v>
      </c>
      <c r="BE152" s="103">
        <f t="shared" si="4"/>
        <v>0</v>
      </c>
      <c r="BF152" s="103">
        <f t="shared" si="5"/>
        <v>0</v>
      </c>
      <c r="BG152" s="103">
        <f t="shared" si="6"/>
        <v>0</v>
      </c>
      <c r="BH152" s="103">
        <f t="shared" si="7"/>
        <v>0</v>
      </c>
      <c r="BI152" s="103">
        <f t="shared" si="8"/>
        <v>0</v>
      </c>
      <c r="BJ152" s="8" t="s">
        <v>87</v>
      </c>
      <c r="BK152" s="103">
        <f t="shared" si="9"/>
        <v>0</v>
      </c>
      <c r="BL152" s="8" t="s">
        <v>86</v>
      </c>
      <c r="BM152" s="102" t="s">
        <v>164</v>
      </c>
    </row>
    <row r="153" spans="1:65" s="2" customFormat="1" ht="24" customHeight="1" x14ac:dyDescent="0.2">
      <c r="A153" s="16"/>
      <c r="B153" s="90"/>
      <c r="C153" s="91" t="s">
        <v>165</v>
      </c>
      <c r="D153" s="91" t="s">
        <v>82</v>
      </c>
      <c r="E153" s="92" t="s">
        <v>166</v>
      </c>
      <c r="F153" s="93" t="s">
        <v>167</v>
      </c>
      <c r="G153" s="94" t="s">
        <v>144</v>
      </c>
      <c r="H153" s="95">
        <v>788.1</v>
      </c>
      <c r="I153" s="95"/>
      <c r="J153" s="96">
        <f t="shared" si="0"/>
        <v>0</v>
      </c>
      <c r="K153" s="97"/>
      <c r="L153" s="17"/>
      <c r="M153" s="98" t="s">
        <v>0</v>
      </c>
      <c r="N153" s="99" t="s">
        <v>25</v>
      </c>
      <c r="O153" s="100">
        <v>0</v>
      </c>
      <c r="P153" s="100">
        <f t="shared" si="1"/>
        <v>0</v>
      </c>
      <c r="Q153" s="100">
        <v>0</v>
      </c>
      <c r="R153" s="100">
        <f t="shared" si="2"/>
        <v>0</v>
      </c>
      <c r="S153" s="100">
        <v>0</v>
      </c>
      <c r="T153" s="101">
        <f t="shared" si="3"/>
        <v>0</v>
      </c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R153" s="102" t="s">
        <v>86</v>
      </c>
      <c r="AT153" s="102" t="s">
        <v>82</v>
      </c>
      <c r="AU153" s="102" t="s">
        <v>87</v>
      </c>
      <c r="AY153" s="8" t="s">
        <v>80</v>
      </c>
      <c r="BE153" s="103">
        <f t="shared" si="4"/>
        <v>0</v>
      </c>
      <c r="BF153" s="103">
        <f t="shared" si="5"/>
        <v>0</v>
      </c>
      <c r="BG153" s="103">
        <f t="shared" si="6"/>
        <v>0</v>
      </c>
      <c r="BH153" s="103">
        <f t="shared" si="7"/>
        <v>0</v>
      </c>
      <c r="BI153" s="103">
        <f t="shared" si="8"/>
        <v>0</v>
      </c>
      <c r="BJ153" s="8" t="s">
        <v>87</v>
      </c>
      <c r="BK153" s="103">
        <f t="shared" si="9"/>
        <v>0</v>
      </c>
      <c r="BL153" s="8" t="s">
        <v>86</v>
      </c>
      <c r="BM153" s="102" t="s">
        <v>155</v>
      </c>
    </row>
    <row r="154" spans="1:65" s="2" customFormat="1" ht="36" customHeight="1" x14ac:dyDescent="0.2">
      <c r="A154" s="16"/>
      <c r="B154" s="90"/>
      <c r="C154" s="91" t="s">
        <v>168</v>
      </c>
      <c r="D154" s="91" t="s">
        <v>82</v>
      </c>
      <c r="E154" s="92" t="s">
        <v>169</v>
      </c>
      <c r="F154" s="93" t="s">
        <v>170</v>
      </c>
      <c r="G154" s="94" t="s">
        <v>171</v>
      </c>
      <c r="H154" s="95">
        <v>5</v>
      </c>
      <c r="I154" s="95"/>
      <c r="J154" s="96">
        <f t="shared" si="0"/>
        <v>0</v>
      </c>
      <c r="K154" s="97"/>
      <c r="L154" s="17"/>
      <c r="M154" s="98" t="s">
        <v>0</v>
      </c>
      <c r="N154" s="99" t="s">
        <v>25</v>
      </c>
      <c r="O154" s="100">
        <v>1.167</v>
      </c>
      <c r="P154" s="100">
        <f t="shared" si="1"/>
        <v>5.835</v>
      </c>
      <c r="Q154" s="100">
        <v>0</v>
      </c>
      <c r="R154" s="100">
        <f t="shared" si="2"/>
        <v>0</v>
      </c>
      <c r="S154" s="100">
        <v>0</v>
      </c>
      <c r="T154" s="101">
        <f t="shared" si="3"/>
        <v>0</v>
      </c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R154" s="102" t="s">
        <v>86</v>
      </c>
      <c r="AT154" s="102" t="s">
        <v>82</v>
      </c>
      <c r="AU154" s="102" t="s">
        <v>87</v>
      </c>
      <c r="AY154" s="8" t="s">
        <v>80</v>
      </c>
      <c r="BE154" s="103">
        <f t="shared" si="4"/>
        <v>0</v>
      </c>
      <c r="BF154" s="103">
        <f t="shared" si="5"/>
        <v>0</v>
      </c>
      <c r="BG154" s="103">
        <f t="shared" si="6"/>
        <v>0</v>
      </c>
      <c r="BH154" s="103">
        <f t="shared" si="7"/>
        <v>0</v>
      </c>
      <c r="BI154" s="103">
        <f t="shared" si="8"/>
        <v>0</v>
      </c>
      <c r="BJ154" s="8" t="s">
        <v>87</v>
      </c>
      <c r="BK154" s="103">
        <f t="shared" si="9"/>
        <v>0</v>
      </c>
      <c r="BL154" s="8" t="s">
        <v>86</v>
      </c>
      <c r="BM154" s="102" t="s">
        <v>172</v>
      </c>
    </row>
    <row r="155" spans="1:65" s="2" customFormat="1" ht="24" customHeight="1" x14ac:dyDescent="0.2">
      <c r="A155" s="16"/>
      <c r="B155" s="90"/>
      <c r="C155" s="91" t="s">
        <v>173</v>
      </c>
      <c r="D155" s="91" t="s">
        <v>82</v>
      </c>
      <c r="E155" s="92" t="s">
        <v>174</v>
      </c>
      <c r="F155" s="93" t="s">
        <v>175</v>
      </c>
      <c r="G155" s="94" t="s">
        <v>144</v>
      </c>
      <c r="H155" s="95">
        <v>788.1</v>
      </c>
      <c r="I155" s="95"/>
      <c r="J155" s="96">
        <f t="shared" si="0"/>
        <v>0</v>
      </c>
      <c r="K155" s="97"/>
      <c r="L155" s="17"/>
      <c r="M155" s="98" t="s">
        <v>0</v>
      </c>
      <c r="N155" s="99" t="s">
        <v>25</v>
      </c>
      <c r="O155" s="100">
        <v>0</v>
      </c>
      <c r="P155" s="100">
        <f t="shared" si="1"/>
        <v>0</v>
      </c>
      <c r="Q155" s="100">
        <v>0</v>
      </c>
      <c r="R155" s="100">
        <f t="shared" si="2"/>
        <v>0</v>
      </c>
      <c r="S155" s="100">
        <v>0</v>
      </c>
      <c r="T155" s="101">
        <f t="shared" si="3"/>
        <v>0</v>
      </c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R155" s="102" t="s">
        <v>86</v>
      </c>
      <c r="AT155" s="102" t="s">
        <v>82</v>
      </c>
      <c r="AU155" s="102" t="s">
        <v>87</v>
      </c>
      <c r="AY155" s="8" t="s">
        <v>80</v>
      </c>
      <c r="BE155" s="103">
        <f t="shared" si="4"/>
        <v>0</v>
      </c>
      <c r="BF155" s="103">
        <f t="shared" si="5"/>
        <v>0</v>
      </c>
      <c r="BG155" s="103">
        <f t="shared" si="6"/>
        <v>0</v>
      </c>
      <c r="BH155" s="103">
        <f t="shared" si="7"/>
        <v>0</v>
      </c>
      <c r="BI155" s="103">
        <f t="shared" si="8"/>
        <v>0</v>
      </c>
      <c r="BJ155" s="8" t="s">
        <v>87</v>
      </c>
      <c r="BK155" s="103">
        <f t="shared" si="9"/>
        <v>0</v>
      </c>
      <c r="BL155" s="8" t="s">
        <v>86</v>
      </c>
      <c r="BM155" s="102" t="s">
        <v>176</v>
      </c>
    </row>
    <row r="156" spans="1:65" s="2" customFormat="1" ht="24" customHeight="1" x14ac:dyDescent="0.2">
      <c r="A156" s="16"/>
      <c r="B156" s="90"/>
      <c r="C156" s="91" t="s">
        <v>177</v>
      </c>
      <c r="D156" s="91" t="s">
        <v>82</v>
      </c>
      <c r="E156" s="92" t="s">
        <v>178</v>
      </c>
      <c r="F156" s="93" t="s">
        <v>179</v>
      </c>
      <c r="G156" s="94" t="s">
        <v>144</v>
      </c>
      <c r="H156" s="95">
        <v>788.1</v>
      </c>
      <c r="I156" s="95"/>
      <c r="J156" s="96">
        <f t="shared" si="0"/>
        <v>0</v>
      </c>
      <c r="K156" s="97"/>
      <c r="L156" s="17"/>
      <c r="M156" s="98" t="s">
        <v>0</v>
      </c>
      <c r="N156" s="99" t="s">
        <v>25</v>
      </c>
      <c r="O156" s="100">
        <v>0</v>
      </c>
      <c r="P156" s="100">
        <f t="shared" si="1"/>
        <v>0</v>
      </c>
      <c r="Q156" s="100">
        <v>0</v>
      </c>
      <c r="R156" s="100">
        <f t="shared" si="2"/>
        <v>0</v>
      </c>
      <c r="S156" s="100">
        <v>0</v>
      </c>
      <c r="T156" s="101">
        <f t="shared" si="3"/>
        <v>0</v>
      </c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R156" s="102" t="s">
        <v>86</v>
      </c>
      <c r="AT156" s="102" t="s">
        <v>82</v>
      </c>
      <c r="AU156" s="102" t="s">
        <v>87</v>
      </c>
      <c r="AY156" s="8" t="s">
        <v>80</v>
      </c>
      <c r="BE156" s="103">
        <f t="shared" si="4"/>
        <v>0</v>
      </c>
      <c r="BF156" s="103">
        <f t="shared" si="5"/>
        <v>0</v>
      </c>
      <c r="BG156" s="103">
        <f t="shared" si="6"/>
        <v>0</v>
      </c>
      <c r="BH156" s="103">
        <f t="shared" si="7"/>
        <v>0</v>
      </c>
      <c r="BI156" s="103">
        <f t="shared" si="8"/>
        <v>0</v>
      </c>
      <c r="BJ156" s="8" t="s">
        <v>87</v>
      </c>
      <c r="BK156" s="103">
        <f t="shared" si="9"/>
        <v>0</v>
      </c>
      <c r="BL156" s="8" t="s">
        <v>86</v>
      </c>
      <c r="BM156" s="102" t="s">
        <v>180</v>
      </c>
    </row>
    <row r="157" spans="1:65" s="2" customFormat="1" ht="36" customHeight="1" x14ac:dyDescent="0.2">
      <c r="A157" s="16"/>
      <c r="B157" s="90"/>
      <c r="C157" s="91" t="s">
        <v>181</v>
      </c>
      <c r="D157" s="91" t="s">
        <v>82</v>
      </c>
      <c r="E157" s="92" t="s">
        <v>182</v>
      </c>
      <c r="F157" s="93" t="s">
        <v>183</v>
      </c>
      <c r="G157" s="94" t="s">
        <v>171</v>
      </c>
      <c r="H157" s="95">
        <v>5</v>
      </c>
      <c r="I157" s="95"/>
      <c r="J157" s="96">
        <f t="shared" si="0"/>
        <v>0</v>
      </c>
      <c r="K157" s="97"/>
      <c r="L157" s="17"/>
      <c r="M157" s="98" t="s">
        <v>0</v>
      </c>
      <c r="N157" s="99" t="s">
        <v>25</v>
      </c>
      <c r="O157" s="100">
        <v>0.35199999999999998</v>
      </c>
      <c r="P157" s="100">
        <f t="shared" si="1"/>
        <v>1.7599999999999998</v>
      </c>
      <c r="Q157" s="100">
        <v>0</v>
      </c>
      <c r="R157" s="100">
        <f t="shared" si="2"/>
        <v>0</v>
      </c>
      <c r="S157" s="100">
        <v>0</v>
      </c>
      <c r="T157" s="101">
        <f t="shared" si="3"/>
        <v>0</v>
      </c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R157" s="102" t="s">
        <v>86</v>
      </c>
      <c r="AT157" s="102" t="s">
        <v>82</v>
      </c>
      <c r="AU157" s="102" t="s">
        <v>87</v>
      </c>
      <c r="AY157" s="8" t="s">
        <v>80</v>
      </c>
      <c r="BE157" s="103">
        <f t="shared" si="4"/>
        <v>0</v>
      </c>
      <c r="BF157" s="103">
        <f t="shared" si="5"/>
        <v>0</v>
      </c>
      <c r="BG157" s="103">
        <f t="shared" si="6"/>
        <v>0</v>
      </c>
      <c r="BH157" s="103">
        <f t="shared" si="7"/>
        <v>0</v>
      </c>
      <c r="BI157" s="103">
        <f t="shared" si="8"/>
        <v>0</v>
      </c>
      <c r="BJ157" s="8" t="s">
        <v>87</v>
      </c>
      <c r="BK157" s="103">
        <f t="shared" si="9"/>
        <v>0</v>
      </c>
      <c r="BL157" s="8" t="s">
        <v>86</v>
      </c>
      <c r="BM157" s="102" t="s">
        <v>184</v>
      </c>
    </row>
    <row r="158" spans="1:65" s="2" customFormat="1" ht="24" customHeight="1" x14ac:dyDescent="0.2">
      <c r="A158" s="16"/>
      <c r="B158" s="90"/>
      <c r="C158" s="104" t="s">
        <v>176</v>
      </c>
      <c r="D158" s="104" t="s">
        <v>136</v>
      </c>
      <c r="E158" s="105" t="s">
        <v>185</v>
      </c>
      <c r="F158" s="106" t="s">
        <v>186</v>
      </c>
      <c r="G158" s="107" t="s">
        <v>171</v>
      </c>
      <c r="H158" s="108">
        <v>5</v>
      </c>
      <c r="I158" s="108"/>
      <c r="J158" s="109">
        <f t="shared" si="0"/>
        <v>0</v>
      </c>
      <c r="K158" s="110"/>
      <c r="L158" s="111"/>
      <c r="M158" s="112" t="s">
        <v>0</v>
      </c>
      <c r="N158" s="113" t="s">
        <v>25</v>
      </c>
      <c r="O158" s="100">
        <v>0</v>
      </c>
      <c r="P158" s="100">
        <f t="shared" si="1"/>
        <v>0</v>
      </c>
      <c r="Q158" s="100">
        <v>8.0000000000000002E-3</v>
      </c>
      <c r="R158" s="100">
        <f t="shared" si="2"/>
        <v>0.04</v>
      </c>
      <c r="S158" s="100">
        <v>0</v>
      </c>
      <c r="T158" s="101">
        <f t="shared" si="3"/>
        <v>0</v>
      </c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R158" s="102" t="s">
        <v>111</v>
      </c>
      <c r="AT158" s="102" t="s">
        <v>136</v>
      </c>
      <c r="AU158" s="102" t="s">
        <v>87</v>
      </c>
      <c r="AY158" s="8" t="s">
        <v>80</v>
      </c>
      <c r="BE158" s="103">
        <f t="shared" si="4"/>
        <v>0</v>
      </c>
      <c r="BF158" s="103">
        <f t="shared" si="5"/>
        <v>0</v>
      </c>
      <c r="BG158" s="103">
        <f t="shared" si="6"/>
        <v>0</v>
      </c>
      <c r="BH158" s="103">
        <f t="shared" si="7"/>
        <v>0</v>
      </c>
      <c r="BI158" s="103">
        <f t="shared" si="8"/>
        <v>0</v>
      </c>
      <c r="BJ158" s="8" t="s">
        <v>87</v>
      </c>
      <c r="BK158" s="103">
        <f t="shared" si="9"/>
        <v>0</v>
      </c>
      <c r="BL158" s="8" t="s">
        <v>86</v>
      </c>
      <c r="BM158" s="102" t="s">
        <v>187</v>
      </c>
    </row>
    <row r="159" spans="1:65" s="2" customFormat="1" ht="24" customHeight="1" x14ac:dyDescent="0.2">
      <c r="A159" s="16"/>
      <c r="B159" s="90"/>
      <c r="C159" s="91" t="s">
        <v>188</v>
      </c>
      <c r="D159" s="91" t="s">
        <v>82</v>
      </c>
      <c r="E159" s="92" t="s">
        <v>189</v>
      </c>
      <c r="F159" s="93" t="s">
        <v>190</v>
      </c>
      <c r="G159" s="94" t="s">
        <v>144</v>
      </c>
      <c r="H159" s="95">
        <v>788.1</v>
      </c>
      <c r="I159" s="95"/>
      <c r="J159" s="96">
        <f t="shared" si="0"/>
        <v>0</v>
      </c>
      <c r="K159" s="97"/>
      <c r="L159" s="17"/>
      <c r="M159" s="98" t="s">
        <v>0</v>
      </c>
      <c r="N159" s="99" t="s">
        <v>25</v>
      </c>
      <c r="O159" s="100">
        <v>0</v>
      </c>
      <c r="P159" s="100">
        <f t="shared" si="1"/>
        <v>0</v>
      </c>
      <c r="Q159" s="100">
        <v>0</v>
      </c>
      <c r="R159" s="100">
        <f t="shared" si="2"/>
        <v>0</v>
      </c>
      <c r="S159" s="100">
        <v>0</v>
      </c>
      <c r="T159" s="101">
        <f t="shared" si="3"/>
        <v>0</v>
      </c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R159" s="102" t="s">
        <v>86</v>
      </c>
      <c r="AT159" s="102" t="s">
        <v>82</v>
      </c>
      <c r="AU159" s="102" t="s">
        <v>87</v>
      </c>
      <c r="AY159" s="8" t="s">
        <v>80</v>
      </c>
      <c r="BE159" s="103">
        <f t="shared" si="4"/>
        <v>0</v>
      </c>
      <c r="BF159" s="103">
        <f t="shared" si="5"/>
        <v>0</v>
      </c>
      <c r="BG159" s="103">
        <f t="shared" si="6"/>
        <v>0</v>
      </c>
      <c r="BH159" s="103">
        <f t="shared" si="7"/>
        <v>0</v>
      </c>
      <c r="BI159" s="103">
        <f t="shared" si="8"/>
        <v>0</v>
      </c>
      <c r="BJ159" s="8" t="s">
        <v>87</v>
      </c>
      <c r="BK159" s="103">
        <f t="shared" si="9"/>
        <v>0</v>
      </c>
      <c r="BL159" s="8" t="s">
        <v>86</v>
      </c>
      <c r="BM159" s="102" t="s">
        <v>191</v>
      </c>
    </row>
    <row r="160" spans="1:65" s="2" customFormat="1" ht="24" customHeight="1" x14ac:dyDescent="0.2">
      <c r="A160" s="16"/>
      <c r="B160" s="90"/>
      <c r="C160" s="91" t="s">
        <v>180</v>
      </c>
      <c r="D160" s="91" t="s">
        <v>82</v>
      </c>
      <c r="E160" s="92" t="s">
        <v>192</v>
      </c>
      <c r="F160" s="93" t="s">
        <v>193</v>
      </c>
      <c r="G160" s="94" t="s">
        <v>171</v>
      </c>
      <c r="H160" s="95">
        <v>15</v>
      </c>
      <c r="I160" s="95"/>
      <c r="J160" s="96">
        <f t="shared" si="0"/>
        <v>0</v>
      </c>
      <c r="K160" s="97"/>
      <c r="L160" s="17"/>
      <c r="M160" s="98" t="s">
        <v>0</v>
      </c>
      <c r="N160" s="99" t="s">
        <v>25</v>
      </c>
      <c r="O160" s="100">
        <v>8.3000000000000004E-2</v>
      </c>
      <c r="P160" s="100">
        <f t="shared" si="1"/>
        <v>1.2450000000000001</v>
      </c>
      <c r="Q160" s="100">
        <v>0</v>
      </c>
      <c r="R160" s="100">
        <f t="shared" si="2"/>
        <v>0</v>
      </c>
      <c r="S160" s="100">
        <v>0</v>
      </c>
      <c r="T160" s="101">
        <f t="shared" si="3"/>
        <v>0</v>
      </c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R160" s="102" t="s">
        <v>86</v>
      </c>
      <c r="AT160" s="102" t="s">
        <v>82</v>
      </c>
      <c r="AU160" s="102" t="s">
        <v>87</v>
      </c>
      <c r="AY160" s="8" t="s">
        <v>80</v>
      </c>
      <c r="BE160" s="103">
        <f t="shared" si="4"/>
        <v>0</v>
      </c>
      <c r="BF160" s="103">
        <f t="shared" si="5"/>
        <v>0</v>
      </c>
      <c r="BG160" s="103">
        <f t="shared" si="6"/>
        <v>0</v>
      </c>
      <c r="BH160" s="103">
        <f t="shared" si="7"/>
        <v>0</v>
      </c>
      <c r="BI160" s="103">
        <f t="shared" si="8"/>
        <v>0</v>
      </c>
      <c r="BJ160" s="8" t="s">
        <v>87</v>
      </c>
      <c r="BK160" s="103">
        <f t="shared" si="9"/>
        <v>0</v>
      </c>
      <c r="BL160" s="8" t="s">
        <v>86</v>
      </c>
      <c r="BM160" s="102" t="s">
        <v>194</v>
      </c>
    </row>
    <row r="161" spans="1:65" s="2" customFormat="1" ht="16.5" customHeight="1" x14ac:dyDescent="0.2">
      <c r="A161" s="16"/>
      <c r="B161" s="90"/>
      <c r="C161" s="104" t="s">
        <v>195</v>
      </c>
      <c r="D161" s="104" t="s">
        <v>136</v>
      </c>
      <c r="E161" s="105" t="s">
        <v>196</v>
      </c>
      <c r="F161" s="106" t="s">
        <v>197</v>
      </c>
      <c r="G161" s="107" t="s">
        <v>171</v>
      </c>
      <c r="H161" s="108">
        <v>15</v>
      </c>
      <c r="I161" s="108"/>
      <c r="J161" s="109">
        <f t="shared" si="0"/>
        <v>0</v>
      </c>
      <c r="K161" s="110"/>
      <c r="L161" s="111"/>
      <c r="M161" s="112" t="s">
        <v>0</v>
      </c>
      <c r="N161" s="113" t="s">
        <v>25</v>
      </c>
      <c r="O161" s="100">
        <v>0</v>
      </c>
      <c r="P161" s="100">
        <f t="shared" si="1"/>
        <v>0</v>
      </c>
      <c r="Q161" s="100">
        <v>1.2E-2</v>
      </c>
      <c r="R161" s="100">
        <f t="shared" si="2"/>
        <v>0.18</v>
      </c>
      <c r="S161" s="100">
        <v>0</v>
      </c>
      <c r="T161" s="101">
        <f t="shared" si="3"/>
        <v>0</v>
      </c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R161" s="102" t="s">
        <v>111</v>
      </c>
      <c r="AT161" s="102" t="s">
        <v>136</v>
      </c>
      <c r="AU161" s="102" t="s">
        <v>87</v>
      </c>
      <c r="AY161" s="8" t="s">
        <v>80</v>
      </c>
      <c r="BE161" s="103">
        <f t="shared" si="4"/>
        <v>0</v>
      </c>
      <c r="BF161" s="103">
        <f t="shared" si="5"/>
        <v>0</v>
      </c>
      <c r="BG161" s="103">
        <f t="shared" si="6"/>
        <v>0</v>
      </c>
      <c r="BH161" s="103">
        <f t="shared" si="7"/>
        <v>0</v>
      </c>
      <c r="BI161" s="103">
        <f t="shared" si="8"/>
        <v>0</v>
      </c>
      <c r="BJ161" s="8" t="s">
        <v>87</v>
      </c>
      <c r="BK161" s="103">
        <f t="shared" si="9"/>
        <v>0</v>
      </c>
      <c r="BL161" s="8" t="s">
        <v>86</v>
      </c>
      <c r="BM161" s="102" t="s">
        <v>198</v>
      </c>
    </row>
    <row r="162" spans="1:65" s="2" customFormat="1" ht="24" customHeight="1" x14ac:dyDescent="0.2">
      <c r="A162" s="16"/>
      <c r="B162" s="90"/>
      <c r="C162" s="91" t="s">
        <v>199</v>
      </c>
      <c r="D162" s="91" t="s">
        <v>82</v>
      </c>
      <c r="E162" s="92" t="s">
        <v>200</v>
      </c>
      <c r="F162" s="93" t="s">
        <v>201</v>
      </c>
      <c r="G162" s="94" t="s">
        <v>144</v>
      </c>
      <c r="H162" s="95">
        <v>5</v>
      </c>
      <c r="I162" s="95"/>
      <c r="J162" s="96">
        <f t="shared" si="0"/>
        <v>0</v>
      </c>
      <c r="K162" s="97"/>
      <c r="L162" s="17"/>
      <c r="M162" s="98" t="s">
        <v>0</v>
      </c>
      <c r="N162" s="99" t="s">
        <v>25</v>
      </c>
      <c r="O162" s="100">
        <v>0</v>
      </c>
      <c r="P162" s="100">
        <f t="shared" si="1"/>
        <v>0</v>
      </c>
      <c r="Q162" s="100">
        <v>0</v>
      </c>
      <c r="R162" s="100">
        <f t="shared" si="2"/>
        <v>0</v>
      </c>
      <c r="S162" s="100">
        <v>0</v>
      </c>
      <c r="T162" s="101">
        <f t="shared" si="3"/>
        <v>0</v>
      </c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R162" s="102" t="s">
        <v>86</v>
      </c>
      <c r="AT162" s="102" t="s">
        <v>82</v>
      </c>
      <c r="AU162" s="102" t="s">
        <v>87</v>
      </c>
      <c r="AY162" s="8" t="s">
        <v>80</v>
      </c>
      <c r="BE162" s="103">
        <f t="shared" si="4"/>
        <v>0</v>
      </c>
      <c r="BF162" s="103">
        <f t="shared" si="5"/>
        <v>0</v>
      </c>
      <c r="BG162" s="103">
        <f t="shared" si="6"/>
        <v>0</v>
      </c>
      <c r="BH162" s="103">
        <f t="shared" si="7"/>
        <v>0</v>
      </c>
      <c r="BI162" s="103">
        <f t="shared" si="8"/>
        <v>0</v>
      </c>
      <c r="BJ162" s="8" t="s">
        <v>87</v>
      </c>
      <c r="BK162" s="103">
        <f t="shared" si="9"/>
        <v>0</v>
      </c>
      <c r="BL162" s="8" t="s">
        <v>86</v>
      </c>
      <c r="BM162" s="102" t="s">
        <v>202</v>
      </c>
    </row>
    <row r="163" spans="1:65" s="2" customFormat="1" ht="16.5" customHeight="1" x14ac:dyDescent="0.2">
      <c r="A163" s="16"/>
      <c r="B163" s="90"/>
      <c r="C163" s="104" t="s">
        <v>203</v>
      </c>
      <c r="D163" s="104" t="s">
        <v>136</v>
      </c>
      <c r="E163" s="105" t="s">
        <v>204</v>
      </c>
      <c r="F163" s="106" t="s">
        <v>205</v>
      </c>
      <c r="G163" s="107" t="s">
        <v>206</v>
      </c>
      <c r="H163" s="108">
        <v>1000</v>
      </c>
      <c r="I163" s="108"/>
      <c r="J163" s="109">
        <f t="shared" si="0"/>
        <v>0</v>
      </c>
      <c r="K163" s="110"/>
      <c r="L163" s="111"/>
      <c r="M163" s="112" t="s">
        <v>0</v>
      </c>
      <c r="N163" s="113" t="s">
        <v>25</v>
      </c>
      <c r="O163" s="100">
        <v>0</v>
      </c>
      <c r="P163" s="100">
        <f t="shared" si="1"/>
        <v>0</v>
      </c>
      <c r="Q163" s="100">
        <v>2.9999999999999997E-4</v>
      </c>
      <c r="R163" s="100">
        <f t="shared" si="2"/>
        <v>0.3</v>
      </c>
      <c r="S163" s="100">
        <v>0</v>
      </c>
      <c r="T163" s="101">
        <f t="shared" si="3"/>
        <v>0</v>
      </c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R163" s="102" t="s">
        <v>111</v>
      </c>
      <c r="AT163" s="102" t="s">
        <v>136</v>
      </c>
      <c r="AU163" s="102" t="s">
        <v>87</v>
      </c>
      <c r="AY163" s="8" t="s">
        <v>80</v>
      </c>
      <c r="BE163" s="103">
        <f t="shared" si="4"/>
        <v>0</v>
      </c>
      <c r="BF163" s="103">
        <f t="shared" si="5"/>
        <v>0</v>
      </c>
      <c r="BG163" s="103">
        <f t="shared" si="6"/>
        <v>0</v>
      </c>
      <c r="BH163" s="103">
        <f t="shared" si="7"/>
        <v>0</v>
      </c>
      <c r="BI163" s="103">
        <f t="shared" si="8"/>
        <v>0</v>
      </c>
      <c r="BJ163" s="8" t="s">
        <v>87</v>
      </c>
      <c r="BK163" s="103">
        <f t="shared" si="9"/>
        <v>0</v>
      </c>
      <c r="BL163" s="8" t="s">
        <v>86</v>
      </c>
      <c r="BM163" s="102" t="s">
        <v>207</v>
      </c>
    </row>
    <row r="164" spans="1:65" s="2" customFormat="1" ht="16.5" customHeight="1" x14ac:dyDescent="0.2">
      <c r="A164" s="16"/>
      <c r="B164" s="90"/>
      <c r="C164" s="91" t="s">
        <v>208</v>
      </c>
      <c r="D164" s="91" t="s">
        <v>82</v>
      </c>
      <c r="E164" s="92" t="s">
        <v>209</v>
      </c>
      <c r="F164" s="93" t="s">
        <v>210</v>
      </c>
      <c r="G164" s="94" t="s">
        <v>144</v>
      </c>
      <c r="H164" s="95">
        <v>5</v>
      </c>
      <c r="I164" s="95"/>
      <c r="J164" s="96">
        <f t="shared" si="0"/>
        <v>0</v>
      </c>
      <c r="K164" s="97"/>
      <c r="L164" s="17"/>
      <c r="M164" s="98" t="s">
        <v>0</v>
      </c>
      <c r="N164" s="99" t="s">
        <v>25</v>
      </c>
      <c r="O164" s="100">
        <v>0</v>
      </c>
      <c r="P164" s="100">
        <f t="shared" si="1"/>
        <v>0</v>
      </c>
      <c r="Q164" s="100">
        <v>0</v>
      </c>
      <c r="R164" s="100">
        <f t="shared" si="2"/>
        <v>0</v>
      </c>
      <c r="S164" s="100">
        <v>0</v>
      </c>
      <c r="T164" s="101">
        <f t="shared" si="3"/>
        <v>0</v>
      </c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R164" s="102" t="s">
        <v>86</v>
      </c>
      <c r="AT164" s="102" t="s">
        <v>82</v>
      </c>
      <c r="AU164" s="102" t="s">
        <v>87</v>
      </c>
      <c r="AY164" s="8" t="s">
        <v>80</v>
      </c>
      <c r="BE164" s="103">
        <f t="shared" si="4"/>
        <v>0</v>
      </c>
      <c r="BF164" s="103">
        <f t="shared" si="5"/>
        <v>0</v>
      </c>
      <c r="BG164" s="103">
        <f t="shared" si="6"/>
        <v>0</v>
      </c>
      <c r="BH164" s="103">
        <f t="shared" si="7"/>
        <v>0</v>
      </c>
      <c r="BI164" s="103">
        <f t="shared" si="8"/>
        <v>0</v>
      </c>
      <c r="BJ164" s="8" t="s">
        <v>87</v>
      </c>
      <c r="BK164" s="103">
        <f t="shared" si="9"/>
        <v>0</v>
      </c>
      <c r="BL164" s="8" t="s">
        <v>86</v>
      </c>
      <c r="BM164" s="102" t="s">
        <v>211</v>
      </c>
    </row>
    <row r="165" spans="1:65" s="2" customFormat="1" ht="16.5" customHeight="1" x14ac:dyDescent="0.2">
      <c r="A165" s="16"/>
      <c r="B165" s="90"/>
      <c r="C165" s="91" t="s">
        <v>212</v>
      </c>
      <c r="D165" s="91" t="s">
        <v>82</v>
      </c>
      <c r="E165" s="92" t="s">
        <v>213</v>
      </c>
      <c r="F165" s="93" t="s">
        <v>214</v>
      </c>
      <c r="G165" s="94" t="s">
        <v>144</v>
      </c>
      <c r="H165" s="95">
        <v>788.1</v>
      </c>
      <c r="I165" s="95"/>
      <c r="J165" s="96">
        <f t="shared" si="0"/>
        <v>0</v>
      </c>
      <c r="K165" s="97"/>
      <c r="L165" s="17"/>
      <c r="M165" s="98" t="s">
        <v>0</v>
      </c>
      <c r="N165" s="99" t="s">
        <v>25</v>
      </c>
      <c r="O165" s="100">
        <v>0</v>
      </c>
      <c r="P165" s="100">
        <f t="shared" si="1"/>
        <v>0</v>
      </c>
      <c r="Q165" s="100">
        <v>0</v>
      </c>
      <c r="R165" s="100">
        <f t="shared" si="2"/>
        <v>0</v>
      </c>
      <c r="S165" s="100">
        <v>0</v>
      </c>
      <c r="T165" s="101">
        <f t="shared" si="3"/>
        <v>0</v>
      </c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R165" s="102" t="s">
        <v>86</v>
      </c>
      <c r="AT165" s="102" t="s">
        <v>82</v>
      </c>
      <c r="AU165" s="102" t="s">
        <v>87</v>
      </c>
      <c r="AY165" s="8" t="s">
        <v>80</v>
      </c>
      <c r="BE165" s="103">
        <f t="shared" si="4"/>
        <v>0</v>
      </c>
      <c r="BF165" s="103">
        <f t="shared" si="5"/>
        <v>0</v>
      </c>
      <c r="BG165" s="103">
        <f t="shared" si="6"/>
        <v>0</v>
      </c>
      <c r="BH165" s="103">
        <f t="shared" si="7"/>
        <v>0</v>
      </c>
      <c r="BI165" s="103">
        <f t="shared" si="8"/>
        <v>0</v>
      </c>
      <c r="BJ165" s="8" t="s">
        <v>87</v>
      </c>
      <c r="BK165" s="103">
        <f t="shared" si="9"/>
        <v>0</v>
      </c>
      <c r="BL165" s="8" t="s">
        <v>86</v>
      </c>
      <c r="BM165" s="102" t="s">
        <v>215</v>
      </c>
    </row>
    <row r="166" spans="1:65" s="2" customFormat="1" ht="16.5" customHeight="1" x14ac:dyDescent="0.2">
      <c r="A166" s="16"/>
      <c r="B166" s="90"/>
      <c r="C166" s="91" t="s">
        <v>216</v>
      </c>
      <c r="D166" s="91" t="s">
        <v>82</v>
      </c>
      <c r="E166" s="92" t="s">
        <v>217</v>
      </c>
      <c r="F166" s="93" t="s">
        <v>218</v>
      </c>
      <c r="G166" s="94" t="s">
        <v>85</v>
      </c>
      <c r="H166" s="95">
        <v>28.643000000000001</v>
      </c>
      <c r="I166" s="95"/>
      <c r="J166" s="96">
        <f t="shared" si="0"/>
        <v>0</v>
      </c>
      <c r="K166" s="97"/>
      <c r="L166" s="17"/>
      <c r="M166" s="98" t="s">
        <v>0</v>
      </c>
      <c r="N166" s="99" t="s">
        <v>25</v>
      </c>
      <c r="O166" s="100">
        <v>0</v>
      </c>
      <c r="P166" s="100">
        <f t="shared" si="1"/>
        <v>0</v>
      </c>
      <c r="Q166" s="100">
        <v>0</v>
      </c>
      <c r="R166" s="100">
        <f t="shared" si="2"/>
        <v>0</v>
      </c>
      <c r="S166" s="100">
        <v>0</v>
      </c>
      <c r="T166" s="101">
        <f t="shared" si="3"/>
        <v>0</v>
      </c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R166" s="102" t="s">
        <v>86</v>
      </c>
      <c r="AT166" s="102" t="s">
        <v>82</v>
      </c>
      <c r="AU166" s="102" t="s">
        <v>87</v>
      </c>
      <c r="AY166" s="8" t="s">
        <v>80</v>
      </c>
      <c r="BE166" s="103">
        <f t="shared" si="4"/>
        <v>0</v>
      </c>
      <c r="BF166" s="103">
        <f t="shared" si="5"/>
        <v>0</v>
      </c>
      <c r="BG166" s="103">
        <f t="shared" si="6"/>
        <v>0</v>
      </c>
      <c r="BH166" s="103">
        <f t="shared" si="7"/>
        <v>0</v>
      </c>
      <c r="BI166" s="103">
        <f t="shared" si="8"/>
        <v>0</v>
      </c>
      <c r="BJ166" s="8" t="s">
        <v>87</v>
      </c>
      <c r="BK166" s="103">
        <f t="shared" si="9"/>
        <v>0</v>
      </c>
      <c r="BL166" s="8" t="s">
        <v>86</v>
      </c>
      <c r="BM166" s="102" t="s">
        <v>219</v>
      </c>
    </row>
    <row r="167" spans="1:65" s="2" customFormat="1" ht="24" customHeight="1" x14ac:dyDescent="0.2">
      <c r="A167" s="16"/>
      <c r="B167" s="90"/>
      <c r="C167" s="91" t="s">
        <v>220</v>
      </c>
      <c r="D167" s="91" t="s">
        <v>82</v>
      </c>
      <c r="E167" s="92" t="s">
        <v>221</v>
      </c>
      <c r="F167" s="93" t="s">
        <v>222</v>
      </c>
      <c r="G167" s="94" t="s">
        <v>85</v>
      </c>
      <c r="H167" s="95">
        <v>28.643000000000001</v>
      </c>
      <c r="I167" s="95"/>
      <c r="J167" s="96">
        <f t="shared" si="0"/>
        <v>0</v>
      </c>
      <c r="K167" s="97"/>
      <c r="L167" s="17"/>
      <c r="M167" s="98" t="s">
        <v>0</v>
      </c>
      <c r="N167" s="99" t="s">
        <v>25</v>
      </c>
      <c r="O167" s="100">
        <v>0</v>
      </c>
      <c r="P167" s="100">
        <f t="shared" si="1"/>
        <v>0</v>
      </c>
      <c r="Q167" s="100">
        <v>0</v>
      </c>
      <c r="R167" s="100">
        <f t="shared" si="2"/>
        <v>0</v>
      </c>
      <c r="S167" s="100">
        <v>0</v>
      </c>
      <c r="T167" s="101">
        <f t="shared" si="3"/>
        <v>0</v>
      </c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R167" s="102" t="s">
        <v>86</v>
      </c>
      <c r="AT167" s="102" t="s">
        <v>82</v>
      </c>
      <c r="AU167" s="102" t="s">
        <v>87</v>
      </c>
      <c r="AY167" s="8" t="s">
        <v>80</v>
      </c>
      <c r="BE167" s="103">
        <f t="shared" si="4"/>
        <v>0</v>
      </c>
      <c r="BF167" s="103">
        <f t="shared" si="5"/>
        <v>0</v>
      </c>
      <c r="BG167" s="103">
        <f t="shared" si="6"/>
        <v>0</v>
      </c>
      <c r="BH167" s="103">
        <f t="shared" si="7"/>
        <v>0</v>
      </c>
      <c r="BI167" s="103">
        <f t="shared" si="8"/>
        <v>0</v>
      </c>
      <c r="BJ167" s="8" t="s">
        <v>87</v>
      </c>
      <c r="BK167" s="103">
        <f t="shared" si="9"/>
        <v>0</v>
      </c>
      <c r="BL167" s="8" t="s">
        <v>86</v>
      </c>
      <c r="BM167" s="102" t="s">
        <v>223</v>
      </c>
    </row>
    <row r="168" spans="1:65" s="2" customFormat="1" ht="16.5" customHeight="1" x14ac:dyDescent="0.2">
      <c r="A168" s="16"/>
      <c r="B168" s="90"/>
      <c r="C168" s="104" t="s">
        <v>224</v>
      </c>
      <c r="D168" s="104" t="s">
        <v>136</v>
      </c>
      <c r="E168" s="105" t="s">
        <v>225</v>
      </c>
      <c r="F168" s="106" t="s">
        <v>226</v>
      </c>
      <c r="G168" s="107" t="s">
        <v>149</v>
      </c>
      <c r="H168" s="108">
        <v>1</v>
      </c>
      <c r="I168" s="108"/>
      <c r="J168" s="109">
        <f t="shared" si="0"/>
        <v>0</v>
      </c>
      <c r="K168" s="110"/>
      <c r="L168" s="111"/>
      <c r="M168" s="112" t="s">
        <v>0</v>
      </c>
      <c r="N168" s="113" t="s">
        <v>25</v>
      </c>
      <c r="O168" s="100">
        <v>0</v>
      </c>
      <c r="P168" s="100">
        <f t="shared" si="1"/>
        <v>0</v>
      </c>
      <c r="Q168" s="100">
        <v>1E-3</v>
      </c>
      <c r="R168" s="100">
        <f t="shared" si="2"/>
        <v>1E-3</v>
      </c>
      <c r="S168" s="100">
        <v>0</v>
      </c>
      <c r="T168" s="101">
        <f t="shared" si="3"/>
        <v>0</v>
      </c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R168" s="102" t="s">
        <v>111</v>
      </c>
      <c r="AT168" s="102" t="s">
        <v>136</v>
      </c>
      <c r="AU168" s="102" t="s">
        <v>87</v>
      </c>
      <c r="AY168" s="8" t="s">
        <v>80</v>
      </c>
      <c r="BE168" s="103">
        <f t="shared" si="4"/>
        <v>0</v>
      </c>
      <c r="BF168" s="103">
        <f t="shared" si="5"/>
        <v>0</v>
      </c>
      <c r="BG168" s="103">
        <f t="shared" si="6"/>
        <v>0</v>
      </c>
      <c r="BH168" s="103">
        <f t="shared" si="7"/>
        <v>0</v>
      </c>
      <c r="BI168" s="103">
        <f t="shared" si="8"/>
        <v>0</v>
      </c>
      <c r="BJ168" s="8" t="s">
        <v>87</v>
      </c>
      <c r="BK168" s="103">
        <f t="shared" si="9"/>
        <v>0</v>
      </c>
      <c r="BL168" s="8" t="s">
        <v>86</v>
      </c>
      <c r="BM168" s="102" t="s">
        <v>227</v>
      </c>
    </row>
    <row r="169" spans="1:65" s="2" customFormat="1" ht="16.5" customHeight="1" x14ac:dyDescent="0.2">
      <c r="A169" s="16"/>
      <c r="B169" s="90"/>
      <c r="C169" s="104" t="s">
        <v>228</v>
      </c>
      <c r="D169" s="104" t="s">
        <v>136</v>
      </c>
      <c r="E169" s="105" t="s">
        <v>229</v>
      </c>
      <c r="F169" s="106" t="s">
        <v>230</v>
      </c>
      <c r="G169" s="107" t="s">
        <v>149</v>
      </c>
      <c r="H169" s="108">
        <v>1</v>
      </c>
      <c r="I169" s="108"/>
      <c r="J169" s="109">
        <f t="shared" si="0"/>
        <v>0</v>
      </c>
      <c r="K169" s="110"/>
      <c r="L169" s="111"/>
      <c r="M169" s="112" t="s">
        <v>0</v>
      </c>
      <c r="N169" s="113" t="s">
        <v>25</v>
      </c>
      <c r="O169" s="100">
        <v>0</v>
      </c>
      <c r="P169" s="100">
        <f t="shared" si="1"/>
        <v>0</v>
      </c>
      <c r="Q169" s="100">
        <v>1E-3</v>
      </c>
      <c r="R169" s="100">
        <f t="shared" si="2"/>
        <v>1E-3</v>
      </c>
      <c r="S169" s="100">
        <v>0</v>
      </c>
      <c r="T169" s="101">
        <f t="shared" si="3"/>
        <v>0</v>
      </c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R169" s="102" t="s">
        <v>111</v>
      </c>
      <c r="AT169" s="102" t="s">
        <v>136</v>
      </c>
      <c r="AU169" s="102" t="s">
        <v>87</v>
      </c>
      <c r="AY169" s="8" t="s">
        <v>80</v>
      </c>
      <c r="BE169" s="103">
        <f t="shared" si="4"/>
        <v>0</v>
      </c>
      <c r="BF169" s="103">
        <f t="shared" si="5"/>
        <v>0</v>
      </c>
      <c r="BG169" s="103">
        <f t="shared" si="6"/>
        <v>0</v>
      </c>
      <c r="BH169" s="103">
        <f t="shared" si="7"/>
        <v>0</v>
      </c>
      <c r="BI169" s="103">
        <f t="shared" si="8"/>
        <v>0</v>
      </c>
      <c r="BJ169" s="8" t="s">
        <v>87</v>
      </c>
      <c r="BK169" s="103">
        <f t="shared" si="9"/>
        <v>0</v>
      </c>
      <c r="BL169" s="8" t="s">
        <v>86</v>
      </c>
      <c r="BM169" s="102" t="s">
        <v>231</v>
      </c>
    </row>
    <row r="170" spans="1:65" s="2" customFormat="1" ht="16.5" customHeight="1" x14ac:dyDescent="0.2">
      <c r="A170" s="16"/>
      <c r="B170" s="90"/>
      <c r="C170" s="104" t="s">
        <v>232</v>
      </c>
      <c r="D170" s="104" t="s">
        <v>136</v>
      </c>
      <c r="E170" s="105" t="s">
        <v>233</v>
      </c>
      <c r="F170" s="106" t="s">
        <v>234</v>
      </c>
      <c r="G170" s="107" t="s">
        <v>206</v>
      </c>
      <c r="H170" s="108">
        <v>50</v>
      </c>
      <c r="I170" s="108"/>
      <c r="J170" s="109">
        <f t="shared" si="0"/>
        <v>0</v>
      </c>
      <c r="K170" s="110"/>
      <c r="L170" s="111"/>
      <c r="M170" s="112" t="s">
        <v>0</v>
      </c>
      <c r="N170" s="113" t="s">
        <v>25</v>
      </c>
      <c r="O170" s="100">
        <v>0</v>
      </c>
      <c r="P170" s="100">
        <f t="shared" si="1"/>
        <v>0</v>
      </c>
      <c r="Q170" s="100">
        <v>0.04</v>
      </c>
      <c r="R170" s="100">
        <f t="shared" si="2"/>
        <v>2</v>
      </c>
      <c r="S170" s="100">
        <v>0</v>
      </c>
      <c r="T170" s="101">
        <f t="shared" si="3"/>
        <v>0</v>
      </c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R170" s="102" t="s">
        <v>111</v>
      </c>
      <c r="AT170" s="102" t="s">
        <v>136</v>
      </c>
      <c r="AU170" s="102" t="s">
        <v>87</v>
      </c>
      <c r="AY170" s="8" t="s">
        <v>80</v>
      </c>
      <c r="BE170" s="103">
        <f t="shared" si="4"/>
        <v>0</v>
      </c>
      <c r="BF170" s="103">
        <f t="shared" si="5"/>
        <v>0</v>
      </c>
      <c r="BG170" s="103">
        <f t="shared" si="6"/>
        <v>0</v>
      </c>
      <c r="BH170" s="103">
        <f t="shared" si="7"/>
        <v>0</v>
      </c>
      <c r="BI170" s="103">
        <f t="shared" si="8"/>
        <v>0</v>
      </c>
      <c r="BJ170" s="8" t="s">
        <v>87</v>
      </c>
      <c r="BK170" s="103">
        <f t="shared" si="9"/>
        <v>0</v>
      </c>
      <c r="BL170" s="8" t="s">
        <v>86</v>
      </c>
      <c r="BM170" s="102" t="s">
        <v>235</v>
      </c>
    </row>
    <row r="171" spans="1:65" s="2" customFormat="1" ht="16.5" customHeight="1" x14ac:dyDescent="0.2">
      <c r="A171" s="16"/>
      <c r="B171" s="90"/>
      <c r="C171" s="104" t="s">
        <v>236</v>
      </c>
      <c r="D171" s="104" t="s">
        <v>136</v>
      </c>
      <c r="E171" s="105" t="s">
        <v>237</v>
      </c>
      <c r="F171" s="106" t="s">
        <v>238</v>
      </c>
      <c r="G171" s="107" t="s">
        <v>206</v>
      </c>
      <c r="H171" s="108">
        <v>100</v>
      </c>
      <c r="I171" s="108"/>
      <c r="J171" s="109">
        <f t="shared" si="0"/>
        <v>0</v>
      </c>
      <c r="K171" s="110"/>
      <c r="L171" s="111"/>
      <c r="M171" s="112" t="s">
        <v>0</v>
      </c>
      <c r="N171" s="113" t="s">
        <v>25</v>
      </c>
      <c r="O171" s="100">
        <v>0</v>
      </c>
      <c r="P171" s="100">
        <f t="shared" si="1"/>
        <v>0</v>
      </c>
      <c r="Q171" s="100">
        <v>0.04</v>
      </c>
      <c r="R171" s="100">
        <f t="shared" si="2"/>
        <v>4</v>
      </c>
      <c r="S171" s="100">
        <v>0</v>
      </c>
      <c r="T171" s="101">
        <f t="shared" si="3"/>
        <v>0</v>
      </c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R171" s="102" t="s">
        <v>111</v>
      </c>
      <c r="AT171" s="102" t="s">
        <v>136</v>
      </c>
      <c r="AU171" s="102" t="s">
        <v>87</v>
      </c>
      <c r="AY171" s="8" t="s">
        <v>80</v>
      </c>
      <c r="BE171" s="103">
        <f t="shared" si="4"/>
        <v>0</v>
      </c>
      <c r="BF171" s="103">
        <f t="shared" si="5"/>
        <v>0</v>
      </c>
      <c r="BG171" s="103">
        <f t="shared" si="6"/>
        <v>0</v>
      </c>
      <c r="BH171" s="103">
        <f t="shared" si="7"/>
        <v>0</v>
      </c>
      <c r="BI171" s="103">
        <f t="shared" si="8"/>
        <v>0</v>
      </c>
      <c r="BJ171" s="8" t="s">
        <v>87</v>
      </c>
      <c r="BK171" s="103">
        <f t="shared" si="9"/>
        <v>0</v>
      </c>
      <c r="BL171" s="8" t="s">
        <v>86</v>
      </c>
      <c r="BM171" s="102" t="s">
        <v>239</v>
      </c>
    </row>
    <row r="172" spans="1:65" s="7" customFormat="1" ht="22.9" customHeight="1" x14ac:dyDescent="0.2">
      <c r="B172" s="78"/>
      <c r="D172" s="79" t="s">
        <v>41</v>
      </c>
      <c r="E172" s="88" t="s">
        <v>87</v>
      </c>
      <c r="F172" s="88" t="s">
        <v>240</v>
      </c>
      <c r="J172" s="89">
        <f>BK172</f>
        <v>0</v>
      </c>
      <c r="L172" s="78"/>
      <c r="M172" s="82"/>
      <c r="N172" s="83"/>
      <c r="O172" s="83"/>
      <c r="P172" s="84">
        <f>SUM(P173:P182)</f>
        <v>79.585122000000013</v>
      </c>
      <c r="Q172" s="83"/>
      <c r="R172" s="84">
        <f>SUM(R173:R182)</f>
        <v>22.320046399999999</v>
      </c>
      <c r="S172" s="83"/>
      <c r="T172" s="85">
        <f>SUM(T173:T182)</f>
        <v>0</v>
      </c>
      <c r="AR172" s="79" t="s">
        <v>43</v>
      </c>
      <c r="AT172" s="86" t="s">
        <v>41</v>
      </c>
      <c r="AU172" s="86" t="s">
        <v>43</v>
      </c>
      <c r="AY172" s="79" t="s">
        <v>80</v>
      </c>
      <c r="BK172" s="87">
        <f>SUM(BK173:BK182)</f>
        <v>0</v>
      </c>
    </row>
    <row r="173" spans="1:65" s="2" customFormat="1" ht="24" customHeight="1" x14ac:dyDescent="0.2">
      <c r="A173" s="16"/>
      <c r="B173" s="90"/>
      <c r="C173" s="91" t="s">
        <v>191</v>
      </c>
      <c r="D173" s="91" t="s">
        <v>82</v>
      </c>
      <c r="E173" s="92" t="s">
        <v>241</v>
      </c>
      <c r="F173" s="93" t="s">
        <v>242</v>
      </c>
      <c r="G173" s="94" t="s">
        <v>144</v>
      </c>
      <c r="H173" s="95">
        <v>40</v>
      </c>
      <c r="I173" s="95"/>
      <c r="J173" s="96">
        <f t="shared" ref="J173:J182" si="10">ROUND(I173*H173,2)</f>
        <v>0</v>
      </c>
      <c r="K173" s="97"/>
      <c r="L173" s="17"/>
      <c r="M173" s="98" t="s">
        <v>0</v>
      </c>
      <c r="N173" s="99" t="s">
        <v>25</v>
      </c>
      <c r="O173" s="100">
        <v>8.5000000000000006E-2</v>
      </c>
      <c r="P173" s="100">
        <f t="shared" ref="P173:P182" si="11">O173*H173</f>
        <v>3.4000000000000004</v>
      </c>
      <c r="Q173" s="100">
        <v>3.5E-4</v>
      </c>
      <c r="R173" s="100">
        <f t="shared" ref="R173:R182" si="12">Q173*H173</f>
        <v>1.4E-2</v>
      </c>
      <c r="S173" s="100">
        <v>0</v>
      </c>
      <c r="T173" s="101">
        <f t="shared" ref="T173:T182" si="13">S173*H173</f>
        <v>0</v>
      </c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R173" s="102" t="s">
        <v>86</v>
      </c>
      <c r="AT173" s="102" t="s">
        <v>82</v>
      </c>
      <c r="AU173" s="102" t="s">
        <v>87</v>
      </c>
      <c r="AY173" s="8" t="s">
        <v>80</v>
      </c>
      <c r="BE173" s="103">
        <f t="shared" ref="BE173:BE182" si="14">IF(N173="základná",J173,0)</f>
        <v>0</v>
      </c>
      <c r="BF173" s="103">
        <f t="shared" ref="BF173:BF182" si="15">IF(N173="znížená",J173,0)</f>
        <v>0</v>
      </c>
      <c r="BG173" s="103">
        <f t="shared" ref="BG173:BG182" si="16">IF(N173="zákl. prenesená",J173,0)</f>
        <v>0</v>
      </c>
      <c r="BH173" s="103">
        <f t="shared" ref="BH173:BH182" si="17">IF(N173="zníž. prenesená",J173,0)</f>
        <v>0</v>
      </c>
      <c r="BI173" s="103">
        <f t="shared" ref="BI173:BI182" si="18">IF(N173="nulová",J173,0)</f>
        <v>0</v>
      </c>
      <c r="BJ173" s="8" t="s">
        <v>87</v>
      </c>
      <c r="BK173" s="103">
        <f t="shared" ref="BK173:BK182" si="19">ROUND(I173*H173,2)</f>
        <v>0</v>
      </c>
      <c r="BL173" s="8" t="s">
        <v>86</v>
      </c>
      <c r="BM173" s="102" t="s">
        <v>243</v>
      </c>
    </row>
    <row r="174" spans="1:65" s="2" customFormat="1" ht="36" customHeight="1" x14ac:dyDescent="0.2">
      <c r="A174" s="16"/>
      <c r="B174" s="90"/>
      <c r="C174" s="104" t="s">
        <v>244</v>
      </c>
      <c r="D174" s="104" t="s">
        <v>136</v>
      </c>
      <c r="E174" s="105" t="s">
        <v>245</v>
      </c>
      <c r="F174" s="106" t="s">
        <v>246</v>
      </c>
      <c r="G174" s="107" t="s">
        <v>144</v>
      </c>
      <c r="H174" s="108">
        <v>40.799999999999997</v>
      </c>
      <c r="I174" s="108"/>
      <c r="J174" s="109">
        <f t="shared" si="10"/>
        <v>0</v>
      </c>
      <c r="K174" s="110"/>
      <c r="L174" s="111"/>
      <c r="M174" s="112" t="s">
        <v>0</v>
      </c>
      <c r="N174" s="113" t="s">
        <v>25</v>
      </c>
      <c r="O174" s="100">
        <v>0</v>
      </c>
      <c r="P174" s="100">
        <f t="shared" si="11"/>
        <v>0</v>
      </c>
      <c r="Q174" s="100">
        <v>4.0000000000000002E-4</v>
      </c>
      <c r="R174" s="100">
        <f t="shared" si="12"/>
        <v>1.6320000000000001E-2</v>
      </c>
      <c r="S174" s="100">
        <v>0</v>
      </c>
      <c r="T174" s="101">
        <f t="shared" si="13"/>
        <v>0</v>
      </c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R174" s="102" t="s">
        <v>111</v>
      </c>
      <c r="AT174" s="102" t="s">
        <v>136</v>
      </c>
      <c r="AU174" s="102" t="s">
        <v>87</v>
      </c>
      <c r="AY174" s="8" t="s">
        <v>80</v>
      </c>
      <c r="BE174" s="103">
        <f t="shared" si="14"/>
        <v>0</v>
      </c>
      <c r="BF174" s="103">
        <f t="shared" si="15"/>
        <v>0</v>
      </c>
      <c r="BG174" s="103">
        <f t="shared" si="16"/>
        <v>0</v>
      </c>
      <c r="BH174" s="103">
        <f t="shared" si="17"/>
        <v>0</v>
      </c>
      <c r="BI174" s="103">
        <f t="shared" si="18"/>
        <v>0</v>
      </c>
      <c r="BJ174" s="8" t="s">
        <v>87</v>
      </c>
      <c r="BK174" s="103">
        <f t="shared" si="19"/>
        <v>0</v>
      </c>
      <c r="BL174" s="8" t="s">
        <v>86</v>
      </c>
      <c r="BM174" s="102" t="s">
        <v>247</v>
      </c>
    </row>
    <row r="175" spans="1:65" s="2" customFormat="1" ht="16.5" customHeight="1" x14ac:dyDescent="0.2">
      <c r="A175" s="16"/>
      <c r="B175" s="90"/>
      <c r="C175" s="91" t="s">
        <v>202</v>
      </c>
      <c r="D175" s="91" t="s">
        <v>82</v>
      </c>
      <c r="E175" s="92" t="s">
        <v>248</v>
      </c>
      <c r="F175" s="93" t="s">
        <v>249</v>
      </c>
      <c r="G175" s="94" t="s">
        <v>250</v>
      </c>
      <c r="H175" s="95">
        <v>10</v>
      </c>
      <c r="I175" s="95"/>
      <c r="J175" s="96">
        <f t="shared" si="10"/>
        <v>0</v>
      </c>
      <c r="K175" s="97"/>
      <c r="L175" s="17"/>
      <c r="M175" s="98" t="s">
        <v>0</v>
      </c>
      <c r="N175" s="99" t="s">
        <v>25</v>
      </c>
      <c r="O175" s="100">
        <v>0.21925</v>
      </c>
      <c r="P175" s="100">
        <f t="shared" si="11"/>
        <v>2.1924999999999999</v>
      </c>
      <c r="Q175" s="100">
        <v>0.24678</v>
      </c>
      <c r="R175" s="100">
        <f t="shared" si="12"/>
        <v>2.4678</v>
      </c>
      <c r="S175" s="100">
        <v>0</v>
      </c>
      <c r="T175" s="101">
        <f t="shared" si="13"/>
        <v>0</v>
      </c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R175" s="102" t="s">
        <v>86</v>
      </c>
      <c r="AT175" s="102" t="s">
        <v>82</v>
      </c>
      <c r="AU175" s="102" t="s">
        <v>87</v>
      </c>
      <c r="AY175" s="8" t="s">
        <v>80</v>
      </c>
      <c r="BE175" s="103">
        <f t="shared" si="14"/>
        <v>0</v>
      </c>
      <c r="BF175" s="103">
        <f t="shared" si="15"/>
        <v>0</v>
      </c>
      <c r="BG175" s="103">
        <f t="shared" si="16"/>
        <v>0</v>
      </c>
      <c r="BH175" s="103">
        <f t="shared" si="17"/>
        <v>0</v>
      </c>
      <c r="BI175" s="103">
        <f t="shared" si="18"/>
        <v>0</v>
      </c>
      <c r="BJ175" s="8" t="s">
        <v>87</v>
      </c>
      <c r="BK175" s="103">
        <f t="shared" si="19"/>
        <v>0</v>
      </c>
      <c r="BL175" s="8" t="s">
        <v>86</v>
      </c>
      <c r="BM175" s="102" t="s">
        <v>251</v>
      </c>
    </row>
    <row r="176" spans="1:65" s="2" customFormat="1" ht="24" customHeight="1" x14ac:dyDescent="0.2">
      <c r="A176" s="16"/>
      <c r="B176" s="90"/>
      <c r="C176" s="91" t="s">
        <v>252</v>
      </c>
      <c r="D176" s="91" t="s">
        <v>82</v>
      </c>
      <c r="E176" s="92" t="s">
        <v>253</v>
      </c>
      <c r="F176" s="93" t="s">
        <v>254</v>
      </c>
      <c r="G176" s="94" t="s">
        <v>85</v>
      </c>
      <c r="H176" s="95">
        <v>0.84799999999999998</v>
      </c>
      <c r="I176" s="95"/>
      <c r="J176" s="96">
        <f t="shared" si="10"/>
        <v>0</v>
      </c>
      <c r="K176" s="97"/>
      <c r="L176" s="17"/>
      <c r="M176" s="98" t="s">
        <v>0</v>
      </c>
      <c r="N176" s="99" t="s">
        <v>25</v>
      </c>
      <c r="O176" s="100">
        <v>1.097</v>
      </c>
      <c r="P176" s="100">
        <f t="shared" si="11"/>
        <v>0.93025599999999997</v>
      </c>
      <c r="Q176" s="100">
        <v>2.0699999999999998</v>
      </c>
      <c r="R176" s="100">
        <f t="shared" si="12"/>
        <v>1.7553599999999998</v>
      </c>
      <c r="S176" s="100">
        <v>0</v>
      </c>
      <c r="T176" s="101">
        <f t="shared" si="13"/>
        <v>0</v>
      </c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R176" s="102" t="s">
        <v>86</v>
      </c>
      <c r="AT176" s="102" t="s">
        <v>82</v>
      </c>
      <c r="AU176" s="102" t="s">
        <v>87</v>
      </c>
      <c r="AY176" s="8" t="s">
        <v>80</v>
      </c>
      <c r="BE176" s="103">
        <f t="shared" si="14"/>
        <v>0</v>
      </c>
      <c r="BF176" s="103">
        <f t="shared" si="15"/>
        <v>0</v>
      </c>
      <c r="BG176" s="103">
        <f t="shared" si="16"/>
        <v>0</v>
      </c>
      <c r="BH176" s="103">
        <f t="shared" si="17"/>
        <v>0</v>
      </c>
      <c r="BI176" s="103">
        <f t="shared" si="18"/>
        <v>0</v>
      </c>
      <c r="BJ176" s="8" t="s">
        <v>87</v>
      </c>
      <c r="BK176" s="103">
        <f t="shared" si="19"/>
        <v>0</v>
      </c>
      <c r="BL176" s="8" t="s">
        <v>86</v>
      </c>
      <c r="BM176" s="102" t="s">
        <v>255</v>
      </c>
    </row>
    <row r="177" spans="1:65" s="2" customFormat="1" ht="16.5" customHeight="1" x14ac:dyDescent="0.2">
      <c r="A177" s="16"/>
      <c r="B177" s="90"/>
      <c r="C177" s="91" t="s">
        <v>207</v>
      </c>
      <c r="D177" s="91" t="s">
        <v>82</v>
      </c>
      <c r="E177" s="92" t="s">
        <v>256</v>
      </c>
      <c r="F177" s="93" t="s">
        <v>257</v>
      </c>
      <c r="G177" s="94" t="s">
        <v>85</v>
      </c>
      <c r="H177" s="95">
        <v>2.12</v>
      </c>
      <c r="I177" s="95"/>
      <c r="J177" s="96">
        <f t="shared" si="10"/>
        <v>0</v>
      </c>
      <c r="K177" s="97"/>
      <c r="L177" s="17"/>
      <c r="M177" s="98" t="s">
        <v>0</v>
      </c>
      <c r="N177" s="99" t="s">
        <v>25</v>
      </c>
      <c r="O177" s="100">
        <v>0.58055000000000001</v>
      </c>
      <c r="P177" s="100">
        <f t="shared" si="11"/>
        <v>1.230766</v>
      </c>
      <c r="Q177" s="100">
        <v>2.19407</v>
      </c>
      <c r="R177" s="100">
        <f t="shared" si="12"/>
        <v>4.6514284000000004</v>
      </c>
      <c r="S177" s="100">
        <v>0</v>
      </c>
      <c r="T177" s="101">
        <f t="shared" si="13"/>
        <v>0</v>
      </c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R177" s="102" t="s">
        <v>86</v>
      </c>
      <c r="AT177" s="102" t="s">
        <v>82</v>
      </c>
      <c r="AU177" s="102" t="s">
        <v>87</v>
      </c>
      <c r="AY177" s="8" t="s">
        <v>80</v>
      </c>
      <c r="BE177" s="103">
        <f t="shared" si="14"/>
        <v>0</v>
      </c>
      <c r="BF177" s="103">
        <f t="shared" si="15"/>
        <v>0</v>
      </c>
      <c r="BG177" s="103">
        <f t="shared" si="16"/>
        <v>0</v>
      </c>
      <c r="BH177" s="103">
        <f t="shared" si="17"/>
        <v>0</v>
      </c>
      <c r="BI177" s="103">
        <f t="shared" si="18"/>
        <v>0</v>
      </c>
      <c r="BJ177" s="8" t="s">
        <v>87</v>
      </c>
      <c r="BK177" s="103">
        <f t="shared" si="19"/>
        <v>0</v>
      </c>
      <c r="BL177" s="8" t="s">
        <v>86</v>
      </c>
      <c r="BM177" s="102" t="s">
        <v>258</v>
      </c>
    </row>
    <row r="178" spans="1:65" s="2" customFormat="1" ht="24" customHeight="1" x14ac:dyDescent="0.2">
      <c r="A178" s="16"/>
      <c r="B178" s="90"/>
      <c r="C178" s="91" t="s">
        <v>259</v>
      </c>
      <c r="D178" s="91" t="s">
        <v>82</v>
      </c>
      <c r="E178" s="92" t="s">
        <v>260</v>
      </c>
      <c r="F178" s="93" t="s">
        <v>261</v>
      </c>
      <c r="G178" s="94" t="s">
        <v>144</v>
      </c>
      <c r="H178" s="95">
        <v>12.2</v>
      </c>
      <c r="I178" s="95"/>
      <c r="J178" s="96">
        <f t="shared" si="10"/>
        <v>0</v>
      </c>
      <c r="K178" s="97"/>
      <c r="L178" s="17"/>
      <c r="M178" s="98" t="s">
        <v>0</v>
      </c>
      <c r="N178" s="99" t="s">
        <v>25</v>
      </c>
      <c r="O178" s="100">
        <v>0.79900000000000004</v>
      </c>
      <c r="P178" s="100">
        <f t="shared" si="11"/>
        <v>9.7477999999999998</v>
      </c>
      <c r="Q178" s="100">
        <v>4.0699999999999998E-3</v>
      </c>
      <c r="R178" s="100">
        <f t="shared" si="12"/>
        <v>4.9653999999999997E-2</v>
      </c>
      <c r="S178" s="100">
        <v>0</v>
      </c>
      <c r="T178" s="101">
        <f t="shared" si="13"/>
        <v>0</v>
      </c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R178" s="102" t="s">
        <v>86</v>
      </c>
      <c r="AT178" s="102" t="s">
        <v>82</v>
      </c>
      <c r="AU178" s="102" t="s">
        <v>87</v>
      </c>
      <c r="AY178" s="8" t="s">
        <v>80</v>
      </c>
      <c r="BE178" s="103">
        <f t="shared" si="14"/>
        <v>0</v>
      </c>
      <c r="BF178" s="103">
        <f t="shared" si="15"/>
        <v>0</v>
      </c>
      <c r="BG178" s="103">
        <f t="shared" si="16"/>
        <v>0</v>
      </c>
      <c r="BH178" s="103">
        <f t="shared" si="17"/>
        <v>0</v>
      </c>
      <c r="BI178" s="103">
        <f t="shared" si="18"/>
        <v>0</v>
      </c>
      <c r="BJ178" s="8" t="s">
        <v>87</v>
      </c>
      <c r="BK178" s="103">
        <f t="shared" si="19"/>
        <v>0</v>
      </c>
      <c r="BL178" s="8" t="s">
        <v>86</v>
      </c>
      <c r="BM178" s="102" t="s">
        <v>262</v>
      </c>
    </row>
    <row r="179" spans="1:65" s="2" customFormat="1" ht="24" customHeight="1" x14ac:dyDescent="0.2">
      <c r="A179" s="16"/>
      <c r="B179" s="90"/>
      <c r="C179" s="91" t="s">
        <v>211</v>
      </c>
      <c r="D179" s="91" t="s">
        <v>82</v>
      </c>
      <c r="E179" s="92" t="s">
        <v>263</v>
      </c>
      <c r="F179" s="93" t="s">
        <v>264</v>
      </c>
      <c r="G179" s="94" t="s">
        <v>144</v>
      </c>
      <c r="H179" s="95">
        <v>12.2</v>
      </c>
      <c r="I179" s="95"/>
      <c r="J179" s="96">
        <f t="shared" si="10"/>
        <v>0</v>
      </c>
      <c r="K179" s="97"/>
      <c r="L179" s="17"/>
      <c r="M179" s="98" t="s">
        <v>0</v>
      </c>
      <c r="N179" s="99" t="s">
        <v>25</v>
      </c>
      <c r="O179" s="100">
        <v>0.32700000000000001</v>
      </c>
      <c r="P179" s="100">
        <f t="shared" si="11"/>
        <v>3.9893999999999998</v>
      </c>
      <c r="Q179" s="100">
        <v>0</v>
      </c>
      <c r="R179" s="100">
        <f t="shared" si="12"/>
        <v>0</v>
      </c>
      <c r="S179" s="100">
        <v>0</v>
      </c>
      <c r="T179" s="101">
        <f t="shared" si="13"/>
        <v>0</v>
      </c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R179" s="102" t="s">
        <v>86</v>
      </c>
      <c r="AT179" s="102" t="s">
        <v>82</v>
      </c>
      <c r="AU179" s="102" t="s">
        <v>87</v>
      </c>
      <c r="AY179" s="8" t="s">
        <v>80</v>
      </c>
      <c r="BE179" s="103">
        <f t="shared" si="14"/>
        <v>0</v>
      </c>
      <c r="BF179" s="103">
        <f t="shared" si="15"/>
        <v>0</v>
      </c>
      <c r="BG179" s="103">
        <f t="shared" si="16"/>
        <v>0</v>
      </c>
      <c r="BH179" s="103">
        <f t="shared" si="17"/>
        <v>0</v>
      </c>
      <c r="BI179" s="103">
        <f t="shared" si="18"/>
        <v>0</v>
      </c>
      <c r="BJ179" s="8" t="s">
        <v>87</v>
      </c>
      <c r="BK179" s="103">
        <f t="shared" si="19"/>
        <v>0</v>
      </c>
      <c r="BL179" s="8" t="s">
        <v>86</v>
      </c>
      <c r="BM179" s="102" t="s">
        <v>265</v>
      </c>
    </row>
    <row r="180" spans="1:65" s="2" customFormat="1" ht="16.5" customHeight="1" x14ac:dyDescent="0.2">
      <c r="A180" s="16"/>
      <c r="B180" s="90"/>
      <c r="C180" s="91" t="s">
        <v>266</v>
      </c>
      <c r="D180" s="91" t="s">
        <v>82</v>
      </c>
      <c r="E180" s="92" t="s">
        <v>267</v>
      </c>
      <c r="F180" s="93" t="s">
        <v>268</v>
      </c>
      <c r="G180" s="94" t="s">
        <v>85</v>
      </c>
      <c r="H180" s="95">
        <v>6</v>
      </c>
      <c r="I180" s="95"/>
      <c r="J180" s="96">
        <f t="shared" si="10"/>
        <v>0</v>
      </c>
      <c r="K180" s="97"/>
      <c r="L180" s="17"/>
      <c r="M180" s="98" t="s">
        <v>0</v>
      </c>
      <c r="N180" s="99" t="s">
        <v>25</v>
      </c>
      <c r="O180" s="100">
        <v>0</v>
      </c>
      <c r="P180" s="100">
        <f t="shared" si="11"/>
        <v>0</v>
      </c>
      <c r="Q180" s="100">
        <v>2.20099</v>
      </c>
      <c r="R180" s="100">
        <f t="shared" si="12"/>
        <v>13.20594</v>
      </c>
      <c r="S180" s="100">
        <v>0</v>
      </c>
      <c r="T180" s="101">
        <f t="shared" si="13"/>
        <v>0</v>
      </c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R180" s="102" t="s">
        <v>86</v>
      </c>
      <c r="AT180" s="102" t="s">
        <v>82</v>
      </c>
      <c r="AU180" s="102" t="s">
        <v>87</v>
      </c>
      <c r="AY180" s="8" t="s">
        <v>80</v>
      </c>
      <c r="BE180" s="103">
        <f t="shared" si="14"/>
        <v>0</v>
      </c>
      <c r="BF180" s="103">
        <f t="shared" si="15"/>
        <v>0</v>
      </c>
      <c r="BG180" s="103">
        <f t="shared" si="16"/>
        <v>0</v>
      </c>
      <c r="BH180" s="103">
        <f t="shared" si="17"/>
        <v>0</v>
      </c>
      <c r="BI180" s="103">
        <f t="shared" si="18"/>
        <v>0</v>
      </c>
      <c r="BJ180" s="8" t="s">
        <v>87</v>
      </c>
      <c r="BK180" s="103">
        <f t="shared" si="19"/>
        <v>0</v>
      </c>
      <c r="BL180" s="8" t="s">
        <v>86</v>
      </c>
      <c r="BM180" s="102" t="s">
        <v>269</v>
      </c>
    </row>
    <row r="181" spans="1:65" s="2" customFormat="1" ht="24" customHeight="1" x14ac:dyDescent="0.2">
      <c r="A181" s="16"/>
      <c r="B181" s="90"/>
      <c r="C181" s="91" t="s">
        <v>215</v>
      </c>
      <c r="D181" s="91" t="s">
        <v>82</v>
      </c>
      <c r="E181" s="92" t="s">
        <v>270</v>
      </c>
      <c r="F181" s="93" t="s">
        <v>271</v>
      </c>
      <c r="G181" s="94" t="s">
        <v>144</v>
      </c>
      <c r="H181" s="95">
        <v>39.200000000000003</v>
      </c>
      <c r="I181" s="95"/>
      <c r="J181" s="96">
        <f t="shared" si="10"/>
        <v>0</v>
      </c>
      <c r="K181" s="97"/>
      <c r="L181" s="17"/>
      <c r="M181" s="98" t="s">
        <v>0</v>
      </c>
      <c r="N181" s="99" t="s">
        <v>25</v>
      </c>
      <c r="O181" s="100">
        <v>1.052</v>
      </c>
      <c r="P181" s="100">
        <f t="shared" si="11"/>
        <v>41.238400000000006</v>
      </c>
      <c r="Q181" s="100">
        <v>4.0699999999999998E-3</v>
      </c>
      <c r="R181" s="100">
        <f t="shared" si="12"/>
        <v>0.15954399999999999</v>
      </c>
      <c r="S181" s="100">
        <v>0</v>
      </c>
      <c r="T181" s="101">
        <f t="shared" si="13"/>
        <v>0</v>
      </c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R181" s="102" t="s">
        <v>86</v>
      </c>
      <c r="AT181" s="102" t="s">
        <v>82</v>
      </c>
      <c r="AU181" s="102" t="s">
        <v>87</v>
      </c>
      <c r="AY181" s="8" t="s">
        <v>80</v>
      </c>
      <c r="BE181" s="103">
        <f t="shared" si="14"/>
        <v>0</v>
      </c>
      <c r="BF181" s="103">
        <f t="shared" si="15"/>
        <v>0</v>
      </c>
      <c r="BG181" s="103">
        <f t="shared" si="16"/>
        <v>0</v>
      </c>
      <c r="BH181" s="103">
        <f t="shared" si="17"/>
        <v>0</v>
      </c>
      <c r="BI181" s="103">
        <f t="shared" si="18"/>
        <v>0</v>
      </c>
      <c r="BJ181" s="8" t="s">
        <v>87</v>
      </c>
      <c r="BK181" s="103">
        <f t="shared" si="19"/>
        <v>0</v>
      </c>
      <c r="BL181" s="8" t="s">
        <v>86</v>
      </c>
      <c r="BM181" s="102" t="s">
        <v>272</v>
      </c>
    </row>
    <row r="182" spans="1:65" s="2" customFormat="1" ht="24" customHeight="1" x14ac:dyDescent="0.2">
      <c r="A182" s="16"/>
      <c r="B182" s="90"/>
      <c r="C182" s="91" t="s">
        <v>273</v>
      </c>
      <c r="D182" s="91" t="s">
        <v>82</v>
      </c>
      <c r="E182" s="92" t="s">
        <v>274</v>
      </c>
      <c r="F182" s="93" t="s">
        <v>275</v>
      </c>
      <c r="G182" s="94" t="s">
        <v>144</v>
      </c>
      <c r="H182" s="95">
        <v>39.200000000000003</v>
      </c>
      <c r="I182" s="95"/>
      <c r="J182" s="96">
        <f t="shared" si="10"/>
        <v>0</v>
      </c>
      <c r="K182" s="97"/>
      <c r="L182" s="17"/>
      <c r="M182" s="98" t="s">
        <v>0</v>
      </c>
      <c r="N182" s="99" t="s">
        <v>25</v>
      </c>
      <c r="O182" s="100">
        <v>0.43</v>
      </c>
      <c r="P182" s="100">
        <f t="shared" si="11"/>
        <v>16.856000000000002</v>
      </c>
      <c r="Q182" s="100">
        <v>0</v>
      </c>
      <c r="R182" s="100">
        <f t="shared" si="12"/>
        <v>0</v>
      </c>
      <c r="S182" s="100">
        <v>0</v>
      </c>
      <c r="T182" s="101">
        <f t="shared" si="13"/>
        <v>0</v>
      </c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R182" s="102" t="s">
        <v>86</v>
      </c>
      <c r="AT182" s="102" t="s">
        <v>82</v>
      </c>
      <c r="AU182" s="102" t="s">
        <v>87</v>
      </c>
      <c r="AY182" s="8" t="s">
        <v>80</v>
      </c>
      <c r="BE182" s="103">
        <f t="shared" si="14"/>
        <v>0</v>
      </c>
      <c r="BF182" s="103">
        <f t="shared" si="15"/>
        <v>0</v>
      </c>
      <c r="BG182" s="103">
        <f t="shared" si="16"/>
        <v>0</v>
      </c>
      <c r="BH182" s="103">
        <f t="shared" si="17"/>
        <v>0</v>
      </c>
      <c r="BI182" s="103">
        <f t="shared" si="18"/>
        <v>0</v>
      </c>
      <c r="BJ182" s="8" t="s">
        <v>87</v>
      </c>
      <c r="BK182" s="103">
        <f t="shared" si="19"/>
        <v>0</v>
      </c>
      <c r="BL182" s="8" t="s">
        <v>86</v>
      </c>
      <c r="BM182" s="102" t="s">
        <v>276</v>
      </c>
    </row>
    <row r="183" spans="1:65" s="7" customFormat="1" ht="22.9" customHeight="1" x14ac:dyDescent="0.2">
      <c r="B183" s="78"/>
      <c r="D183" s="79" t="s">
        <v>41</v>
      </c>
      <c r="E183" s="88" t="s">
        <v>86</v>
      </c>
      <c r="F183" s="88" t="s">
        <v>277</v>
      </c>
      <c r="J183" s="89">
        <f>BK183</f>
        <v>0</v>
      </c>
      <c r="L183" s="78"/>
      <c r="M183" s="82"/>
      <c r="N183" s="83"/>
      <c r="O183" s="83"/>
      <c r="P183" s="84">
        <f>SUM(P184:P187)</f>
        <v>110.7783364</v>
      </c>
      <c r="Q183" s="83"/>
      <c r="R183" s="84">
        <f>SUM(R184:R187)</f>
        <v>56.336615499999994</v>
      </c>
      <c r="S183" s="83"/>
      <c r="T183" s="85">
        <f>SUM(T184:T187)</f>
        <v>0</v>
      </c>
      <c r="AR183" s="79" t="s">
        <v>43</v>
      </c>
      <c r="AT183" s="86" t="s">
        <v>41</v>
      </c>
      <c r="AU183" s="86" t="s">
        <v>43</v>
      </c>
      <c r="AY183" s="79" t="s">
        <v>80</v>
      </c>
      <c r="BK183" s="87">
        <f>SUM(BK184:BK187)</f>
        <v>0</v>
      </c>
    </row>
    <row r="184" spans="1:65" s="2" customFormat="1" ht="24" customHeight="1" x14ac:dyDescent="0.2">
      <c r="A184" s="16"/>
      <c r="B184" s="90"/>
      <c r="C184" s="91" t="s">
        <v>219</v>
      </c>
      <c r="D184" s="91" t="s">
        <v>82</v>
      </c>
      <c r="E184" s="92" t="s">
        <v>278</v>
      </c>
      <c r="F184" s="93" t="s">
        <v>279</v>
      </c>
      <c r="G184" s="94" t="s">
        <v>85</v>
      </c>
      <c r="H184" s="95">
        <v>1</v>
      </c>
      <c r="I184" s="95"/>
      <c r="J184" s="96">
        <f>ROUND(I184*H184,2)</f>
        <v>0</v>
      </c>
      <c r="K184" s="97"/>
      <c r="L184" s="17"/>
      <c r="M184" s="98" t="s">
        <v>0</v>
      </c>
      <c r="N184" s="99" t="s">
        <v>25</v>
      </c>
      <c r="O184" s="100">
        <v>1.246</v>
      </c>
      <c r="P184" s="100">
        <f>O184*H184</f>
        <v>1.246</v>
      </c>
      <c r="Q184" s="100">
        <v>1.89076</v>
      </c>
      <c r="R184" s="100">
        <f>Q184*H184</f>
        <v>1.89076</v>
      </c>
      <c r="S184" s="100">
        <v>0</v>
      </c>
      <c r="T184" s="101">
        <f>S184*H184</f>
        <v>0</v>
      </c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R184" s="102" t="s">
        <v>86</v>
      </c>
      <c r="AT184" s="102" t="s">
        <v>82</v>
      </c>
      <c r="AU184" s="102" t="s">
        <v>87</v>
      </c>
      <c r="AY184" s="8" t="s">
        <v>80</v>
      </c>
      <c r="BE184" s="103">
        <f>IF(N184="základná",J184,0)</f>
        <v>0</v>
      </c>
      <c r="BF184" s="103">
        <f>IF(N184="znížená",J184,0)</f>
        <v>0</v>
      </c>
      <c r="BG184" s="103">
        <f>IF(N184="zákl. prenesená",J184,0)</f>
        <v>0</v>
      </c>
      <c r="BH184" s="103">
        <f>IF(N184="zníž. prenesená",J184,0)</f>
        <v>0</v>
      </c>
      <c r="BI184" s="103">
        <f>IF(N184="nulová",J184,0)</f>
        <v>0</v>
      </c>
      <c r="BJ184" s="8" t="s">
        <v>87</v>
      </c>
      <c r="BK184" s="103">
        <f>ROUND(I184*H184,2)</f>
        <v>0</v>
      </c>
      <c r="BL184" s="8" t="s">
        <v>86</v>
      </c>
      <c r="BM184" s="102" t="s">
        <v>280</v>
      </c>
    </row>
    <row r="185" spans="1:65" s="2" customFormat="1" ht="24" customHeight="1" x14ac:dyDescent="0.2">
      <c r="A185" s="16"/>
      <c r="B185" s="90"/>
      <c r="C185" s="91" t="s">
        <v>281</v>
      </c>
      <c r="D185" s="91" t="s">
        <v>82</v>
      </c>
      <c r="E185" s="92" t="s">
        <v>282</v>
      </c>
      <c r="F185" s="93" t="s">
        <v>283</v>
      </c>
      <c r="G185" s="94" t="s">
        <v>144</v>
      </c>
      <c r="H185" s="95">
        <v>750</v>
      </c>
      <c r="I185" s="95"/>
      <c r="J185" s="96">
        <f>ROUND(I185*H185,2)</f>
        <v>0</v>
      </c>
      <c r="K185" s="97"/>
      <c r="L185" s="17"/>
      <c r="M185" s="98" t="s">
        <v>0</v>
      </c>
      <c r="N185" s="99" t="s">
        <v>25</v>
      </c>
      <c r="O185" s="100">
        <v>9.1999999999999998E-2</v>
      </c>
      <c r="P185" s="100">
        <f>O185*H185</f>
        <v>69</v>
      </c>
      <c r="Q185" s="100">
        <v>2.7999999999999998E-4</v>
      </c>
      <c r="R185" s="100">
        <f>Q185*H185</f>
        <v>0.21</v>
      </c>
      <c r="S185" s="100">
        <v>0</v>
      </c>
      <c r="T185" s="101">
        <f>S185*H185</f>
        <v>0</v>
      </c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R185" s="102" t="s">
        <v>86</v>
      </c>
      <c r="AT185" s="102" t="s">
        <v>82</v>
      </c>
      <c r="AU185" s="102" t="s">
        <v>87</v>
      </c>
      <c r="AY185" s="8" t="s">
        <v>80</v>
      </c>
      <c r="BE185" s="103">
        <f>IF(N185="základná",J185,0)</f>
        <v>0</v>
      </c>
      <c r="BF185" s="103">
        <f>IF(N185="znížená",J185,0)</f>
        <v>0</v>
      </c>
      <c r="BG185" s="103">
        <f>IF(N185="zákl. prenesená",J185,0)</f>
        <v>0</v>
      </c>
      <c r="BH185" s="103">
        <f>IF(N185="zníž. prenesená",J185,0)</f>
        <v>0</v>
      </c>
      <c r="BI185" s="103">
        <f>IF(N185="nulová",J185,0)</f>
        <v>0</v>
      </c>
      <c r="BJ185" s="8" t="s">
        <v>87</v>
      </c>
      <c r="BK185" s="103">
        <f>ROUND(I185*H185,2)</f>
        <v>0</v>
      </c>
      <c r="BL185" s="8" t="s">
        <v>86</v>
      </c>
      <c r="BM185" s="102" t="s">
        <v>284</v>
      </c>
    </row>
    <row r="186" spans="1:65" s="2" customFormat="1" ht="16.5" customHeight="1" x14ac:dyDescent="0.2">
      <c r="A186" s="16"/>
      <c r="B186" s="90"/>
      <c r="C186" s="104" t="s">
        <v>223</v>
      </c>
      <c r="D186" s="104" t="s">
        <v>136</v>
      </c>
      <c r="E186" s="105" t="s">
        <v>285</v>
      </c>
      <c r="F186" s="106" t="s">
        <v>286</v>
      </c>
      <c r="G186" s="107" t="s">
        <v>144</v>
      </c>
      <c r="H186" s="108">
        <v>900</v>
      </c>
      <c r="I186" s="108"/>
      <c r="J186" s="109">
        <f>ROUND(I186*H186,2)</f>
        <v>0</v>
      </c>
      <c r="K186" s="110"/>
      <c r="L186" s="111"/>
      <c r="M186" s="112" t="s">
        <v>0</v>
      </c>
      <c r="N186" s="113" t="s">
        <v>25</v>
      </c>
      <c r="O186" s="100">
        <v>0</v>
      </c>
      <c r="P186" s="100">
        <f>O186*H186</f>
        <v>0</v>
      </c>
      <c r="Q186" s="100">
        <v>4.0000000000000002E-4</v>
      </c>
      <c r="R186" s="100">
        <f>Q186*H186</f>
        <v>0.36000000000000004</v>
      </c>
      <c r="S186" s="100">
        <v>0</v>
      </c>
      <c r="T186" s="101">
        <f>S186*H186</f>
        <v>0</v>
      </c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R186" s="102" t="s">
        <v>111</v>
      </c>
      <c r="AT186" s="102" t="s">
        <v>136</v>
      </c>
      <c r="AU186" s="102" t="s">
        <v>87</v>
      </c>
      <c r="AY186" s="8" t="s">
        <v>80</v>
      </c>
      <c r="BE186" s="103">
        <f>IF(N186="základná",J186,0)</f>
        <v>0</v>
      </c>
      <c r="BF186" s="103">
        <f>IF(N186="znížená",J186,0)</f>
        <v>0</v>
      </c>
      <c r="BG186" s="103">
        <f>IF(N186="zákl. prenesená",J186,0)</f>
        <v>0</v>
      </c>
      <c r="BH186" s="103">
        <f>IF(N186="zníž. prenesená",J186,0)</f>
        <v>0</v>
      </c>
      <c r="BI186" s="103">
        <f>IF(N186="nulová",J186,0)</f>
        <v>0</v>
      </c>
      <c r="BJ186" s="8" t="s">
        <v>87</v>
      </c>
      <c r="BK186" s="103">
        <f>ROUND(I186*H186,2)</f>
        <v>0</v>
      </c>
      <c r="BL186" s="8" t="s">
        <v>86</v>
      </c>
      <c r="BM186" s="102" t="s">
        <v>287</v>
      </c>
    </row>
    <row r="187" spans="1:65" s="2" customFormat="1" ht="36" customHeight="1" x14ac:dyDescent="0.2">
      <c r="A187" s="16"/>
      <c r="B187" s="90"/>
      <c r="C187" s="91" t="s">
        <v>288</v>
      </c>
      <c r="D187" s="91" t="s">
        <v>82</v>
      </c>
      <c r="E187" s="92" t="s">
        <v>289</v>
      </c>
      <c r="F187" s="93" t="s">
        <v>290</v>
      </c>
      <c r="G187" s="94" t="s">
        <v>85</v>
      </c>
      <c r="H187" s="95">
        <v>23.780999999999999</v>
      </c>
      <c r="I187" s="95"/>
      <c r="J187" s="96">
        <f>ROUND(I187*H187,2)</f>
        <v>0</v>
      </c>
      <c r="K187" s="97"/>
      <c r="L187" s="17"/>
      <c r="M187" s="98" t="s">
        <v>0</v>
      </c>
      <c r="N187" s="99" t="s">
        <v>25</v>
      </c>
      <c r="O187" s="100">
        <v>1.7043999999999999</v>
      </c>
      <c r="P187" s="100">
        <f>O187*H187</f>
        <v>40.532336399999998</v>
      </c>
      <c r="Q187" s="100">
        <v>2.2654999999999998</v>
      </c>
      <c r="R187" s="100">
        <f>Q187*H187</f>
        <v>53.875855499999993</v>
      </c>
      <c r="S187" s="100">
        <v>0</v>
      </c>
      <c r="T187" s="101">
        <f>S187*H187</f>
        <v>0</v>
      </c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R187" s="102" t="s">
        <v>86</v>
      </c>
      <c r="AT187" s="102" t="s">
        <v>82</v>
      </c>
      <c r="AU187" s="102" t="s">
        <v>87</v>
      </c>
      <c r="AY187" s="8" t="s">
        <v>80</v>
      </c>
      <c r="BE187" s="103">
        <f>IF(N187="základná",J187,0)</f>
        <v>0</v>
      </c>
      <c r="BF187" s="103">
        <f>IF(N187="znížená",J187,0)</f>
        <v>0</v>
      </c>
      <c r="BG187" s="103">
        <f>IF(N187="zákl. prenesená",J187,0)</f>
        <v>0</v>
      </c>
      <c r="BH187" s="103">
        <f>IF(N187="zníž. prenesená",J187,0)</f>
        <v>0</v>
      </c>
      <c r="BI187" s="103">
        <f>IF(N187="nulová",J187,0)</f>
        <v>0</v>
      </c>
      <c r="BJ187" s="8" t="s">
        <v>87</v>
      </c>
      <c r="BK187" s="103">
        <f>ROUND(I187*H187,2)</f>
        <v>0</v>
      </c>
      <c r="BL187" s="8" t="s">
        <v>86</v>
      </c>
      <c r="BM187" s="102" t="s">
        <v>291</v>
      </c>
    </row>
    <row r="188" spans="1:65" s="7" customFormat="1" ht="22.9" customHeight="1" x14ac:dyDescent="0.2">
      <c r="B188" s="78"/>
      <c r="D188" s="79" t="s">
        <v>41</v>
      </c>
      <c r="E188" s="88" t="s">
        <v>99</v>
      </c>
      <c r="F188" s="88" t="s">
        <v>292</v>
      </c>
      <c r="J188" s="89">
        <f>BK188</f>
        <v>0</v>
      </c>
      <c r="L188" s="78"/>
      <c r="M188" s="82"/>
      <c r="N188" s="83"/>
      <c r="O188" s="83"/>
      <c r="P188" s="84">
        <f>SUM(P189:P192)</f>
        <v>14.625</v>
      </c>
      <c r="Q188" s="83"/>
      <c r="R188" s="84">
        <f>SUM(R189:R192)</f>
        <v>168.75</v>
      </c>
      <c r="S188" s="83"/>
      <c r="T188" s="85">
        <f>SUM(T189:T192)</f>
        <v>0</v>
      </c>
      <c r="AR188" s="79" t="s">
        <v>43</v>
      </c>
      <c r="AT188" s="86" t="s">
        <v>41</v>
      </c>
      <c r="AU188" s="86" t="s">
        <v>43</v>
      </c>
      <c r="AY188" s="79" t="s">
        <v>80</v>
      </c>
      <c r="BK188" s="87">
        <f>SUM(BK189:BK192)</f>
        <v>0</v>
      </c>
    </row>
    <row r="189" spans="1:65" s="2" customFormat="1" ht="24" customHeight="1" x14ac:dyDescent="0.2">
      <c r="A189" s="16"/>
      <c r="B189" s="90"/>
      <c r="C189" s="91" t="s">
        <v>227</v>
      </c>
      <c r="D189" s="91" t="s">
        <v>82</v>
      </c>
      <c r="E189" s="92" t="s">
        <v>293</v>
      </c>
      <c r="F189" s="93" t="s">
        <v>294</v>
      </c>
      <c r="G189" s="94" t="s">
        <v>144</v>
      </c>
      <c r="H189" s="95">
        <v>375</v>
      </c>
      <c r="I189" s="95"/>
      <c r="J189" s="96">
        <f>ROUND(I189*H189,2)</f>
        <v>0</v>
      </c>
      <c r="K189" s="97"/>
      <c r="L189" s="17"/>
      <c r="M189" s="98" t="s">
        <v>0</v>
      </c>
      <c r="N189" s="99" t="s">
        <v>25</v>
      </c>
      <c r="O189" s="100">
        <v>2.5000000000000001E-2</v>
      </c>
      <c r="P189" s="100">
        <f>O189*H189</f>
        <v>9.375</v>
      </c>
      <c r="Q189" s="100">
        <v>0</v>
      </c>
      <c r="R189" s="100">
        <f>Q189*H189</f>
        <v>0</v>
      </c>
      <c r="S189" s="100">
        <v>0</v>
      </c>
      <c r="T189" s="101">
        <f>S189*H189</f>
        <v>0</v>
      </c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R189" s="102" t="s">
        <v>86</v>
      </c>
      <c r="AT189" s="102" t="s">
        <v>82</v>
      </c>
      <c r="AU189" s="102" t="s">
        <v>87</v>
      </c>
      <c r="AY189" s="8" t="s">
        <v>80</v>
      </c>
      <c r="BE189" s="103">
        <f>IF(N189="základná",J189,0)</f>
        <v>0</v>
      </c>
      <c r="BF189" s="103">
        <f>IF(N189="znížená",J189,0)</f>
        <v>0</v>
      </c>
      <c r="BG189" s="103">
        <f>IF(N189="zákl. prenesená",J189,0)</f>
        <v>0</v>
      </c>
      <c r="BH189" s="103">
        <f>IF(N189="zníž. prenesená",J189,0)</f>
        <v>0</v>
      </c>
      <c r="BI189" s="103">
        <f>IF(N189="nulová",J189,0)</f>
        <v>0</v>
      </c>
      <c r="BJ189" s="8" t="s">
        <v>87</v>
      </c>
      <c r="BK189" s="103">
        <f>ROUND(I189*H189,2)</f>
        <v>0</v>
      </c>
      <c r="BL189" s="8" t="s">
        <v>86</v>
      </c>
      <c r="BM189" s="102" t="s">
        <v>295</v>
      </c>
    </row>
    <row r="190" spans="1:65" s="2" customFormat="1" ht="16.5" customHeight="1" x14ac:dyDescent="0.2">
      <c r="A190" s="16"/>
      <c r="B190" s="90"/>
      <c r="C190" s="104" t="s">
        <v>296</v>
      </c>
      <c r="D190" s="104" t="s">
        <v>136</v>
      </c>
      <c r="E190" s="105" t="s">
        <v>297</v>
      </c>
      <c r="F190" s="106" t="s">
        <v>298</v>
      </c>
      <c r="G190" s="107" t="s">
        <v>139</v>
      </c>
      <c r="H190" s="108">
        <v>67.5</v>
      </c>
      <c r="I190" s="108"/>
      <c r="J190" s="109">
        <f>ROUND(I190*H190,2)</f>
        <v>0</v>
      </c>
      <c r="K190" s="110"/>
      <c r="L190" s="111"/>
      <c r="M190" s="112" t="s">
        <v>0</v>
      </c>
      <c r="N190" s="113" t="s">
        <v>25</v>
      </c>
      <c r="O190" s="100">
        <v>0</v>
      </c>
      <c r="P190" s="100">
        <f>O190*H190</f>
        <v>0</v>
      </c>
      <c r="Q190" s="100">
        <v>1</v>
      </c>
      <c r="R190" s="100">
        <f>Q190*H190</f>
        <v>67.5</v>
      </c>
      <c r="S190" s="100">
        <v>0</v>
      </c>
      <c r="T190" s="101">
        <f>S190*H190</f>
        <v>0</v>
      </c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R190" s="102" t="s">
        <v>111</v>
      </c>
      <c r="AT190" s="102" t="s">
        <v>136</v>
      </c>
      <c r="AU190" s="102" t="s">
        <v>87</v>
      </c>
      <c r="AY190" s="8" t="s">
        <v>80</v>
      </c>
      <c r="BE190" s="103">
        <f>IF(N190="základná",J190,0)</f>
        <v>0</v>
      </c>
      <c r="BF190" s="103">
        <f>IF(N190="znížená",J190,0)</f>
        <v>0</v>
      </c>
      <c r="BG190" s="103">
        <f>IF(N190="zákl. prenesená",J190,0)</f>
        <v>0</v>
      </c>
      <c r="BH190" s="103">
        <f>IF(N190="zníž. prenesená",J190,0)</f>
        <v>0</v>
      </c>
      <c r="BI190" s="103">
        <f>IF(N190="nulová",J190,0)</f>
        <v>0</v>
      </c>
      <c r="BJ190" s="8" t="s">
        <v>87</v>
      </c>
      <c r="BK190" s="103">
        <f>ROUND(I190*H190,2)</f>
        <v>0</v>
      </c>
      <c r="BL190" s="8" t="s">
        <v>86</v>
      </c>
      <c r="BM190" s="102" t="s">
        <v>299</v>
      </c>
    </row>
    <row r="191" spans="1:65" s="2" customFormat="1" ht="24" customHeight="1" x14ac:dyDescent="0.2">
      <c r="A191" s="16"/>
      <c r="B191" s="90"/>
      <c r="C191" s="91" t="s">
        <v>231</v>
      </c>
      <c r="D191" s="91" t="s">
        <v>82</v>
      </c>
      <c r="E191" s="92" t="s">
        <v>300</v>
      </c>
      <c r="F191" s="93" t="s">
        <v>301</v>
      </c>
      <c r="G191" s="94" t="s">
        <v>144</v>
      </c>
      <c r="H191" s="95">
        <v>375</v>
      </c>
      <c r="I191" s="95"/>
      <c r="J191" s="96">
        <f>ROUND(I191*H191,2)</f>
        <v>0</v>
      </c>
      <c r="K191" s="97"/>
      <c r="L191" s="17"/>
      <c r="M191" s="98" t="s">
        <v>0</v>
      </c>
      <c r="N191" s="99" t="s">
        <v>25</v>
      </c>
      <c r="O191" s="100">
        <v>1.4E-2</v>
      </c>
      <c r="P191" s="100">
        <f>O191*H191</f>
        <v>5.25</v>
      </c>
      <c r="Q191" s="100">
        <v>0</v>
      </c>
      <c r="R191" s="100">
        <f>Q191*H191</f>
        <v>0</v>
      </c>
      <c r="S191" s="100">
        <v>0</v>
      </c>
      <c r="T191" s="101">
        <f>S191*H191</f>
        <v>0</v>
      </c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R191" s="102" t="s">
        <v>86</v>
      </c>
      <c r="AT191" s="102" t="s">
        <v>82</v>
      </c>
      <c r="AU191" s="102" t="s">
        <v>87</v>
      </c>
      <c r="AY191" s="8" t="s">
        <v>80</v>
      </c>
      <c r="BE191" s="103">
        <f>IF(N191="základná",J191,0)</f>
        <v>0</v>
      </c>
      <c r="BF191" s="103">
        <f>IF(N191="znížená",J191,0)</f>
        <v>0</v>
      </c>
      <c r="BG191" s="103">
        <f>IF(N191="zákl. prenesená",J191,0)</f>
        <v>0</v>
      </c>
      <c r="BH191" s="103">
        <f>IF(N191="zníž. prenesená",J191,0)</f>
        <v>0</v>
      </c>
      <c r="BI191" s="103">
        <f>IF(N191="nulová",J191,0)</f>
        <v>0</v>
      </c>
      <c r="BJ191" s="8" t="s">
        <v>87</v>
      </c>
      <c r="BK191" s="103">
        <f>ROUND(I191*H191,2)</f>
        <v>0</v>
      </c>
      <c r="BL191" s="8" t="s">
        <v>86</v>
      </c>
      <c r="BM191" s="102" t="s">
        <v>302</v>
      </c>
    </row>
    <row r="192" spans="1:65" s="2" customFormat="1" ht="16.5" customHeight="1" x14ac:dyDescent="0.2">
      <c r="A192" s="16"/>
      <c r="B192" s="90"/>
      <c r="C192" s="104" t="s">
        <v>303</v>
      </c>
      <c r="D192" s="104" t="s">
        <v>136</v>
      </c>
      <c r="E192" s="105" t="s">
        <v>304</v>
      </c>
      <c r="F192" s="106" t="s">
        <v>305</v>
      </c>
      <c r="G192" s="107" t="s">
        <v>139</v>
      </c>
      <c r="H192" s="108">
        <v>101.25</v>
      </c>
      <c r="I192" s="108"/>
      <c r="J192" s="109">
        <f>ROUND(I192*H192,2)</f>
        <v>0</v>
      </c>
      <c r="K192" s="110"/>
      <c r="L192" s="111"/>
      <c r="M192" s="112" t="s">
        <v>0</v>
      </c>
      <c r="N192" s="113" t="s">
        <v>25</v>
      </c>
      <c r="O192" s="100">
        <v>0</v>
      </c>
      <c r="P192" s="100">
        <f>O192*H192</f>
        <v>0</v>
      </c>
      <c r="Q192" s="100">
        <v>1</v>
      </c>
      <c r="R192" s="100">
        <f>Q192*H192</f>
        <v>101.25</v>
      </c>
      <c r="S192" s="100">
        <v>0</v>
      </c>
      <c r="T192" s="101">
        <f>S192*H192</f>
        <v>0</v>
      </c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R192" s="102" t="s">
        <v>111</v>
      </c>
      <c r="AT192" s="102" t="s">
        <v>136</v>
      </c>
      <c r="AU192" s="102" t="s">
        <v>87</v>
      </c>
      <c r="AY192" s="8" t="s">
        <v>80</v>
      </c>
      <c r="BE192" s="103">
        <f>IF(N192="základná",J192,0)</f>
        <v>0</v>
      </c>
      <c r="BF192" s="103">
        <f>IF(N192="znížená",J192,0)</f>
        <v>0</v>
      </c>
      <c r="BG192" s="103">
        <f>IF(N192="zákl. prenesená",J192,0)</f>
        <v>0</v>
      </c>
      <c r="BH192" s="103">
        <f>IF(N192="zníž. prenesená",J192,0)</f>
        <v>0</v>
      </c>
      <c r="BI192" s="103">
        <f>IF(N192="nulová",J192,0)</f>
        <v>0</v>
      </c>
      <c r="BJ192" s="8" t="s">
        <v>87</v>
      </c>
      <c r="BK192" s="103">
        <f>ROUND(I192*H192,2)</f>
        <v>0</v>
      </c>
      <c r="BL192" s="8" t="s">
        <v>86</v>
      </c>
      <c r="BM192" s="102" t="s">
        <v>306</v>
      </c>
    </row>
    <row r="193" spans="1:65" s="7" customFormat="1" ht="22.9" customHeight="1" x14ac:dyDescent="0.2">
      <c r="B193" s="78"/>
      <c r="D193" s="79" t="s">
        <v>41</v>
      </c>
      <c r="E193" s="88" t="s">
        <v>115</v>
      </c>
      <c r="F193" s="88" t="s">
        <v>307</v>
      </c>
      <c r="J193" s="89">
        <f>BK193</f>
        <v>0</v>
      </c>
      <c r="L193" s="78"/>
      <c r="M193" s="82"/>
      <c r="N193" s="83"/>
      <c r="O193" s="83"/>
      <c r="P193" s="84">
        <f>SUM(P194:P204)</f>
        <v>6.0152899999999994</v>
      </c>
      <c r="Q193" s="83"/>
      <c r="R193" s="84">
        <f>SUM(R194:R204)</f>
        <v>1.2845600000000001</v>
      </c>
      <c r="S193" s="83"/>
      <c r="T193" s="85">
        <f>SUM(T194:T204)</f>
        <v>0</v>
      </c>
      <c r="AR193" s="79" t="s">
        <v>43</v>
      </c>
      <c r="AT193" s="86" t="s">
        <v>41</v>
      </c>
      <c r="AU193" s="86" t="s">
        <v>43</v>
      </c>
      <c r="AY193" s="79" t="s">
        <v>80</v>
      </c>
      <c r="BK193" s="87">
        <f>SUM(BK194:BK204)</f>
        <v>0</v>
      </c>
    </row>
    <row r="194" spans="1:65" s="2" customFormat="1" ht="16.5" customHeight="1" x14ac:dyDescent="0.2">
      <c r="A194" s="16"/>
      <c r="B194" s="90"/>
      <c r="C194" s="91" t="s">
        <v>235</v>
      </c>
      <c r="D194" s="91" t="s">
        <v>82</v>
      </c>
      <c r="E194" s="92" t="s">
        <v>308</v>
      </c>
      <c r="F194" s="93" t="s">
        <v>309</v>
      </c>
      <c r="G194" s="94" t="s">
        <v>171</v>
      </c>
      <c r="H194" s="95">
        <v>2</v>
      </c>
      <c r="I194" s="95"/>
      <c r="J194" s="96">
        <f t="shared" ref="J194:J204" si="20">ROUND(I194*H194,2)</f>
        <v>0</v>
      </c>
      <c r="K194" s="97"/>
      <c r="L194" s="17"/>
      <c r="M194" s="98" t="s">
        <v>0</v>
      </c>
      <c r="N194" s="99" t="s">
        <v>25</v>
      </c>
      <c r="O194" s="100">
        <v>0.41599999999999998</v>
      </c>
      <c r="P194" s="100">
        <f t="shared" ref="P194:P204" si="21">O194*H194</f>
        <v>0.83199999999999996</v>
      </c>
      <c r="Q194" s="100">
        <v>7.1739999999999998E-2</v>
      </c>
      <c r="R194" s="100">
        <f t="shared" ref="R194:R204" si="22">Q194*H194</f>
        <v>0.14348</v>
      </c>
      <c r="S194" s="100">
        <v>0</v>
      </c>
      <c r="T194" s="101">
        <f t="shared" ref="T194:T204" si="23">S194*H194</f>
        <v>0</v>
      </c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R194" s="102" t="s">
        <v>86</v>
      </c>
      <c r="AT194" s="102" t="s">
        <v>82</v>
      </c>
      <c r="AU194" s="102" t="s">
        <v>87</v>
      </c>
      <c r="AY194" s="8" t="s">
        <v>80</v>
      </c>
      <c r="BE194" s="103">
        <f t="shared" ref="BE194:BE204" si="24">IF(N194="základná",J194,0)</f>
        <v>0</v>
      </c>
      <c r="BF194" s="103">
        <f t="shared" ref="BF194:BF204" si="25">IF(N194="znížená",J194,0)</f>
        <v>0</v>
      </c>
      <c r="BG194" s="103">
        <f t="shared" ref="BG194:BG204" si="26">IF(N194="zákl. prenesená",J194,0)</f>
        <v>0</v>
      </c>
      <c r="BH194" s="103">
        <f t="shared" ref="BH194:BH204" si="27">IF(N194="zníž. prenesená",J194,0)</f>
        <v>0</v>
      </c>
      <c r="BI194" s="103">
        <f t="shared" ref="BI194:BI204" si="28">IF(N194="nulová",J194,0)</f>
        <v>0</v>
      </c>
      <c r="BJ194" s="8" t="s">
        <v>87</v>
      </c>
      <c r="BK194" s="103">
        <f t="shared" ref="BK194:BK204" si="29">ROUND(I194*H194,2)</f>
        <v>0</v>
      </c>
      <c r="BL194" s="8" t="s">
        <v>86</v>
      </c>
      <c r="BM194" s="102" t="s">
        <v>310</v>
      </c>
    </row>
    <row r="195" spans="1:65" s="2" customFormat="1" ht="16.5" customHeight="1" x14ac:dyDescent="0.2">
      <c r="A195" s="16"/>
      <c r="B195" s="90"/>
      <c r="C195" s="104" t="s">
        <v>311</v>
      </c>
      <c r="D195" s="104" t="s">
        <v>136</v>
      </c>
      <c r="E195" s="105" t="s">
        <v>312</v>
      </c>
      <c r="F195" s="106" t="s">
        <v>313</v>
      </c>
      <c r="G195" s="107" t="s">
        <v>171</v>
      </c>
      <c r="H195" s="108">
        <v>2</v>
      </c>
      <c r="I195" s="108"/>
      <c r="J195" s="109">
        <f t="shared" si="20"/>
        <v>0</v>
      </c>
      <c r="K195" s="110"/>
      <c r="L195" s="111"/>
      <c r="M195" s="112" t="s">
        <v>0</v>
      </c>
      <c r="N195" s="113" t="s">
        <v>25</v>
      </c>
      <c r="O195" s="100">
        <v>0</v>
      </c>
      <c r="P195" s="100">
        <f t="shared" si="21"/>
        <v>0</v>
      </c>
      <c r="Q195" s="100">
        <v>2.9000000000000001E-2</v>
      </c>
      <c r="R195" s="100">
        <f t="shared" si="22"/>
        <v>5.8000000000000003E-2</v>
      </c>
      <c r="S195" s="100">
        <v>0</v>
      </c>
      <c r="T195" s="101">
        <f t="shared" si="23"/>
        <v>0</v>
      </c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R195" s="102" t="s">
        <v>111</v>
      </c>
      <c r="AT195" s="102" t="s">
        <v>136</v>
      </c>
      <c r="AU195" s="102" t="s">
        <v>87</v>
      </c>
      <c r="AY195" s="8" t="s">
        <v>80</v>
      </c>
      <c r="BE195" s="103">
        <f t="shared" si="24"/>
        <v>0</v>
      </c>
      <c r="BF195" s="103">
        <f t="shared" si="25"/>
        <v>0</v>
      </c>
      <c r="BG195" s="103">
        <f t="shared" si="26"/>
        <v>0</v>
      </c>
      <c r="BH195" s="103">
        <f t="shared" si="27"/>
        <v>0</v>
      </c>
      <c r="BI195" s="103">
        <f t="shared" si="28"/>
        <v>0</v>
      </c>
      <c r="BJ195" s="8" t="s">
        <v>87</v>
      </c>
      <c r="BK195" s="103">
        <f t="shared" si="29"/>
        <v>0</v>
      </c>
      <c r="BL195" s="8" t="s">
        <v>86</v>
      </c>
      <c r="BM195" s="102" t="s">
        <v>314</v>
      </c>
    </row>
    <row r="196" spans="1:65" s="2" customFormat="1" ht="16.5" customHeight="1" x14ac:dyDescent="0.2">
      <c r="A196" s="16"/>
      <c r="B196" s="90"/>
      <c r="C196" s="91" t="s">
        <v>239</v>
      </c>
      <c r="D196" s="91" t="s">
        <v>82</v>
      </c>
      <c r="E196" s="92" t="s">
        <v>315</v>
      </c>
      <c r="F196" s="93" t="s">
        <v>316</v>
      </c>
      <c r="G196" s="94" t="s">
        <v>171</v>
      </c>
      <c r="H196" s="95">
        <v>0</v>
      </c>
      <c r="I196" s="95"/>
      <c r="J196" s="96">
        <f t="shared" si="20"/>
        <v>0</v>
      </c>
      <c r="K196" s="97"/>
      <c r="L196" s="17"/>
      <c r="M196" s="98" t="s">
        <v>0</v>
      </c>
      <c r="N196" s="99" t="s">
        <v>25</v>
      </c>
      <c r="O196" s="100">
        <v>0.41599999999999998</v>
      </c>
      <c r="P196" s="100">
        <f t="shared" si="21"/>
        <v>0</v>
      </c>
      <c r="Q196" s="100">
        <v>7.1739999999999998E-2</v>
      </c>
      <c r="R196" s="100">
        <f t="shared" si="22"/>
        <v>0</v>
      </c>
      <c r="S196" s="100">
        <v>0</v>
      </c>
      <c r="T196" s="101">
        <f t="shared" si="23"/>
        <v>0</v>
      </c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R196" s="102" t="s">
        <v>86</v>
      </c>
      <c r="AT196" s="102" t="s">
        <v>82</v>
      </c>
      <c r="AU196" s="102" t="s">
        <v>87</v>
      </c>
      <c r="AY196" s="8" t="s">
        <v>80</v>
      </c>
      <c r="BE196" s="103">
        <f t="shared" si="24"/>
        <v>0</v>
      </c>
      <c r="BF196" s="103">
        <f t="shared" si="25"/>
        <v>0</v>
      </c>
      <c r="BG196" s="103">
        <f t="shared" si="26"/>
        <v>0</v>
      </c>
      <c r="BH196" s="103">
        <f t="shared" si="27"/>
        <v>0</v>
      </c>
      <c r="BI196" s="103">
        <f t="shared" si="28"/>
        <v>0</v>
      </c>
      <c r="BJ196" s="8" t="s">
        <v>87</v>
      </c>
      <c r="BK196" s="103">
        <f t="shared" si="29"/>
        <v>0</v>
      </c>
      <c r="BL196" s="8" t="s">
        <v>86</v>
      </c>
      <c r="BM196" s="102" t="s">
        <v>317</v>
      </c>
    </row>
    <row r="197" spans="1:65" s="2" customFormat="1" ht="16.5" customHeight="1" x14ac:dyDescent="0.2">
      <c r="A197" s="16"/>
      <c r="B197" s="90"/>
      <c r="C197" s="104" t="s">
        <v>318</v>
      </c>
      <c r="D197" s="104" t="s">
        <v>136</v>
      </c>
      <c r="E197" s="105" t="s">
        <v>319</v>
      </c>
      <c r="F197" s="106" t="s">
        <v>320</v>
      </c>
      <c r="G197" s="107" t="s">
        <v>171</v>
      </c>
      <c r="H197" s="108">
        <v>0</v>
      </c>
      <c r="I197" s="108"/>
      <c r="J197" s="109">
        <f t="shared" si="20"/>
        <v>0</v>
      </c>
      <c r="K197" s="110"/>
      <c r="L197" s="111"/>
      <c r="M197" s="112" t="s">
        <v>0</v>
      </c>
      <c r="N197" s="113" t="s">
        <v>25</v>
      </c>
      <c r="O197" s="100">
        <v>0</v>
      </c>
      <c r="P197" s="100">
        <f t="shared" si="21"/>
        <v>0</v>
      </c>
      <c r="Q197" s="100">
        <v>2.9000000000000001E-2</v>
      </c>
      <c r="R197" s="100">
        <f t="shared" si="22"/>
        <v>0</v>
      </c>
      <c r="S197" s="100">
        <v>0</v>
      </c>
      <c r="T197" s="101">
        <f t="shared" si="23"/>
        <v>0</v>
      </c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R197" s="102" t="s">
        <v>111</v>
      </c>
      <c r="AT197" s="102" t="s">
        <v>136</v>
      </c>
      <c r="AU197" s="102" t="s">
        <v>87</v>
      </c>
      <c r="AY197" s="8" t="s">
        <v>80</v>
      </c>
      <c r="BE197" s="103">
        <f t="shared" si="24"/>
        <v>0</v>
      </c>
      <c r="BF197" s="103">
        <f t="shared" si="25"/>
        <v>0</v>
      </c>
      <c r="BG197" s="103">
        <f t="shared" si="26"/>
        <v>0</v>
      </c>
      <c r="BH197" s="103">
        <f t="shared" si="27"/>
        <v>0</v>
      </c>
      <c r="BI197" s="103">
        <f t="shared" si="28"/>
        <v>0</v>
      </c>
      <c r="BJ197" s="8" t="s">
        <v>87</v>
      </c>
      <c r="BK197" s="103">
        <f t="shared" si="29"/>
        <v>0</v>
      </c>
      <c r="BL197" s="8" t="s">
        <v>86</v>
      </c>
      <c r="BM197" s="102" t="s">
        <v>321</v>
      </c>
    </row>
    <row r="198" spans="1:65" s="2" customFormat="1" ht="36" customHeight="1" x14ac:dyDescent="0.2">
      <c r="A198" s="16"/>
      <c r="B198" s="90"/>
      <c r="C198" s="91" t="s">
        <v>322</v>
      </c>
      <c r="D198" s="91" t="s">
        <v>82</v>
      </c>
      <c r="E198" s="92" t="s">
        <v>323</v>
      </c>
      <c r="F198" s="93" t="s">
        <v>324</v>
      </c>
      <c r="G198" s="94" t="s">
        <v>171</v>
      </c>
      <c r="H198" s="95">
        <v>1</v>
      </c>
      <c r="I198" s="95"/>
      <c r="J198" s="96">
        <f t="shared" si="20"/>
        <v>0</v>
      </c>
      <c r="K198" s="97"/>
      <c r="L198" s="17"/>
      <c r="M198" s="98" t="s">
        <v>0</v>
      </c>
      <c r="N198" s="99" t="s">
        <v>25</v>
      </c>
      <c r="O198" s="100">
        <v>2.68729</v>
      </c>
      <c r="P198" s="100">
        <f t="shared" si="21"/>
        <v>2.68729</v>
      </c>
      <c r="Q198" s="100">
        <v>0.38263999999999998</v>
      </c>
      <c r="R198" s="100">
        <f t="shared" si="22"/>
        <v>0.38263999999999998</v>
      </c>
      <c r="S198" s="100">
        <v>0</v>
      </c>
      <c r="T198" s="101">
        <f t="shared" si="23"/>
        <v>0</v>
      </c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R198" s="102" t="s">
        <v>86</v>
      </c>
      <c r="AT198" s="102" t="s">
        <v>82</v>
      </c>
      <c r="AU198" s="102" t="s">
        <v>87</v>
      </c>
      <c r="AY198" s="8" t="s">
        <v>80</v>
      </c>
      <c r="BE198" s="103">
        <f t="shared" si="24"/>
        <v>0</v>
      </c>
      <c r="BF198" s="103">
        <f t="shared" si="25"/>
        <v>0</v>
      </c>
      <c r="BG198" s="103">
        <f t="shared" si="26"/>
        <v>0</v>
      </c>
      <c r="BH198" s="103">
        <f t="shared" si="27"/>
        <v>0</v>
      </c>
      <c r="BI198" s="103">
        <f t="shared" si="28"/>
        <v>0</v>
      </c>
      <c r="BJ198" s="8" t="s">
        <v>87</v>
      </c>
      <c r="BK198" s="103">
        <f t="shared" si="29"/>
        <v>0</v>
      </c>
      <c r="BL198" s="8" t="s">
        <v>86</v>
      </c>
      <c r="BM198" s="102" t="s">
        <v>325</v>
      </c>
    </row>
    <row r="199" spans="1:65" s="2" customFormat="1" ht="24" customHeight="1" x14ac:dyDescent="0.2">
      <c r="A199" s="16"/>
      <c r="B199" s="90"/>
      <c r="C199" s="91" t="s">
        <v>326</v>
      </c>
      <c r="D199" s="91" t="s">
        <v>82</v>
      </c>
      <c r="E199" s="92" t="s">
        <v>327</v>
      </c>
      <c r="F199" s="93" t="s">
        <v>328</v>
      </c>
      <c r="G199" s="94" t="s">
        <v>171</v>
      </c>
      <c r="H199" s="95">
        <v>4</v>
      </c>
      <c r="I199" s="95"/>
      <c r="J199" s="96">
        <f t="shared" si="20"/>
        <v>0</v>
      </c>
      <c r="K199" s="97"/>
      <c r="L199" s="17"/>
      <c r="M199" s="98" t="s">
        <v>0</v>
      </c>
      <c r="N199" s="99" t="s">
        <v>25</v>
      </c>
      <c r="O199" s="100">
        <v>0.41599999999999998</v>
      </c>
      <c r="P199" s="100">
        <f t="shared" si="21"/>
        <v>1.6639999999999999</v>
      </c>
      <c r="Q199" s="100">
        <v>7.1739999999999998E-2</v>
      </c>
      <c r="R199" s="100">
        <f t="shared" si="22"/>
        <v>0.28695999999999999</v>
      </c>
      <c r="S199" s="100">
        <v>0</v>
      </c>
      <c r="T199" s="101">
        <f t="shared" si="23"/>
        <v>0</v>
      </c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R199" s="102" t="s">
        <v>86</v>
      </c>
      <c r="AT199" s="102" t="s">
        <v>82</v>
      </c>
      <c r="AU199" s="102" t="s">
        <v>87</v>
      </c>
      <c r="AY199" s="8" t="s">
        <v>80</v>
      </c>
      <c r="BE199" s="103">
        <f t="shared" si="24"/>
        <v>0</v>
      </c>
      <c r="BF199" s="103">
        <f t="shared" si="25"/>
        <v>0</v>
      </c>
      <c r="BG199" s="103">
        <f t="shared" si="26"/>
        <v>0</v>
      </c>
      <c r="BH199" s="103">
        <f t="shared" si="27"/>
        <v>0</v>
      </c>
      <c r="BI199" s="103">
        <f t="shared" si="28"/>
        <v>0</v>
      </c>
      <c r="BJ199" s="8" t="s">
        <v>87</v>
      </c>
      <c r="BK199" s="103">
        <f t="shared" si="29"/>
        <v>0</v>
      </c>
      <c r="BL199" s="8" t="s">
        <v>86</v>
      </c>
      <c r="BM199" s="102" t="s">
        <v>329</v>
      </c>
    </row>
    <row r="200" spans="1:65" s="2" customFormat="1" ht="24" customHeight="1" x14ac:dyDescent="0.2">
      <c r="A200" s="16"/>
      <c r="B200" s="90"/>
      <c r="C200" s="104" t="s">
        <v>269</v>
      </c>
      <c r="D200" s="104" t="s">
        <v>136</v>
      </c>
      <c r="E200" s="105" t="s">
        <v>330</v>
      </c>
      <c r="F200" s="106" t="s">
        <v>331</v>
      </c>
      <c r="G200" s="107" t="s">
        <v>171</v>
      </c>
      <c r="H200" s="108">
        <v>4</v>
      </c>
      <c r="I200" s="108"/>
      <c r="J200" s="109">
        <f t="shared" si="20"/>
        <v>0</v>
      </c>
      <c r="K200" s="110"/>
      <c r="L200" s="111"/>
      <c r="M200" s="112" t="s">
        <v>0</v>
      </c>
      <c r="N200" s="113" t="s">
        <v>25</v>
      </c>
      <c r="O200" s="100">
        <v>0</v>
      </c>
      <c r="P200" s="100">
        <f t="shared" si="21"/>
        <v>0</v>
      </c>
      <c r="Q200" s="100">
        <v>4.4999999999999998E-2</v>
      </c>
      <c r="R200" s="100">
        <f t="shared" si="22"/>
        <v>0.18</v>
      </c>
      <c r="S200" s="100">
        <v>0</v>
      </c>
      <c r="T200" s="101">
        <f t="shared" si="23"/>
        <v>0</v>
      </c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R200" s="102" t="s">
        <v>111</v>
      </c>
      <c r="AT200" s="102" t="s">
        <v>136</v>
      </c>
      <c r="AU200" s="102" t="s">
        <v>87</v>
      </c>
      <c r="AY200" s="8" t="s">
        <v>80</v>
      </c>
      <c r="BE200" s="103">
        <f t="shared" si="24"/>
        <v>0</v>
      </c>
      <c r="BF200" s="103">
        <f t="shared" si="25"/>
        <v>0</v>
      </c>
      <c r="BG200" s="103">
        <f t="shared" si="26"/>
        <v>0</v>
      </c>
      <c r="BH200" s="103">
        <f t="shared" si="27"/>
        <v>0</v>
      </c>
      <c r="BI200" s="103">
        <f t="shared" si="28"/>
        <v>0</v>
      </c>
      <c r="BJ200" s="8" t="s">
        <v>87</v>
      </c>
      <c r="BK200" s="103">
        <f t="shared" si="29"/>
        <v>0</v>
      </c>
      <c r="BL200" s="8" t="s">
        <v>86</v>
      </c>
      <c r="BM200" s="102" t="s">
        <v>332</v>
      </c>
    </row>
    <row r="201" spans="1:65" s="2" customFormat="1" ht="24" customHeight="1" x14ac:dyDescent="0.2">
      <c r="A201" s="16"/>
      <c r="B201" s="90"/>
      <c r="C201" s="91" t="s">
        <v>333</v>
      </c>
      <c r="D201" s="91" t="s">
        <v>82</v>
      </c>
      <c r="E201" s="92" t="s">
        <v>334</v>
      </c>
      <c r="F201" s="93" t="s">
        <v>335</v>
      </c>
      <c r="G201" s="94" t="s">
        <v>171</v>
      </c>
      <c r="H201" s="95">
        <v>2</v>
      </c>
      <c r="I201" s="95"/>
      <c r="J201" s="96">
        <f t="shared" si="20"/>
        <v>0</v>
      </c>
      <c r="K201" s="97"/>
      <c r="L201" s="17"/>
      <c r="M201" s="98" t="s">
        <v>0</v>
      </c>
      <c r="N201" s="99" t="s">
        <v>25</v>
      </c>
      <c r="O201" s="100">
        <v>0.41599999999999998</v>
      </c>
      <c r="P201" s="100">
        <f t="shared" si="21"/>
        <v>0.83199999999999996</v>
      </c>
      <c r="Q201" s="100">
        <v>7.1739999999999998E-2</v>
      </c>
      <c r="R201" s="100">
        <f t="shared" si="22"/>
        <v>0.14348</v>
      </c>
      <c r="S201" s="100">
        <v>0</v>
      </c>
      <c r="T201" s="101">
        <f t="shared" si="23"/>
        <v>0</v>
      </c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R201" s="102" t="s">
        <v>86</v>
      </c>
      <c r="AT201" s="102" t="s">
        <v>82</v>
      </c>
      <c r="AU201" s="102" t="s">
        <v>87</v>
      </c>
      <c r="AY201" s="8" t="s">
        <v>80</v>
      </c>
      <c r="BE201" s="103">
        <f t="shared" si="24"/>
        <v>0</v>
      </c>
      <c r="BF201" s="103">
        <f t="shared" si="25"/>
        <v>0</v>
      </c>
      <c r="BG201" s="103">
        <f t="shared" si="26"/>
        <v>0</v>
      </c>
      <c r="BH201" s="103">
        <f t="shared" si="27"/>
        <v>0</v>
      </c>
      <c r="BI201" s="103">
        <f t="shared" si="28"/>
        <v>0</v>
      </c>
      <c r="BJ201" s="8" t="s">
        <v>87</v>
      </c>
      <c r="BK201" s="103">
        <f t="shared" si="29"/>
        <v>0</v>
      </c>
      <c r="BL201" s="8" t="s">
        <v>86</v>
      </c>
      <c r="BM201" s="102" t="s">
        <v>336</v>
      </c>
    </row>
    <row r="202" spans="1:65" s="2" customFormat="1" ht="24" customHeight="1" x14ac:dyDescent="0.2">
      <c r="A202" s="16"/>
      <c r="B202" s="90"/>
      <c r="C202" s="104" t="s">
        <v>337</v>
      </c>
      <c r="D202" s="104" t="s">
        <v>136</v>
      </c>
      <c r="E202" s="105" t="s">
        <v>338</v>
      </c>
      <c r="F202" s="106" t="s">
        <v>339</v>
      </c>
      <c r="G202" s="107" t="s">
        <v>171</v>
      </c>
      <c r="H202" s="108">
        <v>2</v>
      </c>
      <c r="I202" s="108"/>
      <c r="J202" s="109">
        <f t="shared" si="20"/>
        <v>0</v>
      </c>
      <c r="K202" s="110"/>
      <c r="L202" s="111"/>
      <c r="M202" s="112" t="s">
        <v>0</v>
      </c>
      <c r="N202" s="113" t="s">
        <v>25</v>
      </c>
      <c r="O202" s="100">
        <v>0</v>
      </c>
      <c r="P202" s="100">
        <f t="shared" si="21"/>
        <v>0</v>
      </c>
      <c r="Q202" s="100">
        <v>4.4999999999999998E-2</v>
      </c>
      <c r="R202" s="100">
        <f t="shared" si="22"/>
        <v>0.09</v>
      </c>
      <c r="S202" s="100">
        <v>0</v>
      </c>
      <c r="T202" s="101">
        <f t="shared" si="23"/>
        <v>0</v>
      </c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R202" s="102" t="s">
        <v>111</v>
      </c>
      <c r="AT202" s="102" t="s">
        <v>136</v>
      </c>
      <c r="AU202" s="102" t="s">
        <v>87</v>
      </c>
      <c r="AY202" s="8" t="s">
        <v>80</v>
      </c>
      <c r="BE202" s="103">
        <f t="shared" si="24"/>
        <v>0</v>
      </c>
      <c r="BF202" s="103">
        <f t="shared" si="25"/>
        <v>0</v>
      </c>
      <c r="BG202" s="103">
        <f t="shared" si="26"/>
        <v>0</v>
      </c>
      <c r="BH202" s="103">
        <f t="shared" si="27"/>
        <v>0</v>
      </c>
      <c r="BI202" s="103">
        <f t="shared" si="28"/>
        <v>0</v>
      </c>
      <c r="BJ202" s="8" t="s">
        <v>87</v>
      </c>
      <c r="BK202" s="103">
        <f t="shared" si="29"/>
        <v>0</v>
      </c>
      <c r="BL202" s="8" t="s">
        <v>86</v>
      </c>
      <c r="BM202" s="102" t="s">
        <v>340</v>
      </c>
    </row>
    <row r="203" spans="1:65" s="2" customFormat="1" ht="16.5" customHeight="1" x14ac:dyDescent="0.2">
      <c r="A203" s="16"/>
      <c r="B203" s="90"/>
      <c r="C203" s="91" t="s">
        <v>341</v>
      </c>
      <c r="D203" s="91" t="s">
        <v>82</v>
      </c>
      <c r="E203" s="92" t="s">
        <v>342</v>
      </c>
      <c r="F203" s="93" t="s">
        <v>343</v>
      </c>
      <c r="G203" s="94" t="s">
        <v>171</v>
      </c>
      <c r="H203" s="95">
        <v>0</v>
      </c>
      <c r="I203" s="95"/>
      <c r="J203" s="96">
        <f t="shared" si="20"/>
        <v>0</v>
      </c>
      <c r="K203" s="97"/>
      <c r="L203" s="17"/>
      <c r="M203" s="98" t="s">
        <v>0</v>
      </c>
      <c r="N203" s="99" t="s">
        <v>25</v>
      </c>
      <c r="O203" s="100">
        <v>0.41599999999999998</v>
      </c>
      <c r="P203" s="100">
        <f t="shared" si="21"/>
        <v>0</v>
      </c>
      <c r="Q203" s="100">
        <v>7.1739999999999998E-2</v>
      </c>
      <c r="R203" s="100">
        <f t="shared" si="22"/>
        <v>0</v>
      </c>
      <c r="S203" s="100">
        <v>0</v>
      </c>
      <c r="T203" s="101">
        <f t="shared" si="23"/>
        <v>0</v>
      </c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R203" s="102" t="s">
        <v>86</v>
      </c>
      <c r="AT203" s="102" t="s">
        <v>82</v>
      </c>
      <c r="AU203" s="102" t="s">
        <v>87</v>
      </c>
      <c r="AY203" s="8" t="s">
        <v>80</v>
      </c>
      <c r="BE203" s="103">
        <f t="shared" si="24"/>
        <v>0</v>
      </c>
      <c r="BF203" s="103">
        <f t="shared" si="25"/>
        <v>0</v>
      </c>
      <c r="BG203" s="103">
        <f t="shared" si="26"/>
        <v>0</v>
      </c>
      <c r="BH203" s="103">
        <f t="shared" si="27"/>
        <v>0</v>
      </c>
      <c r="BI203" s="103">
        <f t="shared" si="28"/>
        <v>0</v>
      </c>
      <c r="BJ203" s="8" t="s">
        <v>87</v>
      </c>
      <c r="BK203" s="103">
        <f t="shared" si="29"/>
        <v>0</v>
      </c>
      <c r="BL203" s="8" t="s">
        <v>86</v>
      </c>
      <c r="BM203" s="102" t="s">
        <v>344</v>
      </c>
    </row>
    <row r="204" spans="1:65" s="2" customFormat="1" ht="24" customHeight="1" x14ac:dyDescent="0.2">
      <c r="A204" s="16"/>
      <c r="B204" s="90"/>
      <c r="C204" s="104" t="s">
        <v>345</v>
      </c>
      <c r="D204" s="104" t="s">
        <v>136</v>
      </c>
      <c r="E204" s="105" t="s">
        <v>346</v>
      </c>
      <c r="F204" s="106" t="s">
        <v>347</v>
      </c>
      <c r="G204" s="107" t="s">
        <v>171</v>
      </c>
      <c r="H204" s="108">
        <v>0</v>
      </c>
      <c r="I204" s="108"/>
      <c r="J204" s="109">
        <f t="shared" si="20"/>
        <v>0</v>
      </c>
      <c r="K204" s="110"/>
      <c r="L204" s="111"/>
      <c r="M204" s="112" t="s">
        <v>0</v>
      </c>
      <c r="N204" s="113" t="s">
        <v>25</v>
      </c>
      <c r="O204" s="100">
        <v>0</v>
      </c>
      <c r="P204" s="100">
        <f t="shared" si="21"/>
        <v>0</v>
      </c>
      <c r="Q204" s="100">
        <v>4.4999999999999998E-2</v>
      </c>
      <c r="R204" s="100">
        <f t="shared" si="22"/>
        <v>0</v>
      </c>
      <c r="S204" s="100">
        <v>0</v>
      </c>
      <c r="T204" s="101">
        <f t="shared" si="23"/>
        <v>0</v>
      </c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R204" s="102" t="s">
        <v>111</v>
      </c>
      <c r="AT204" s="102" t="s">
        <v>136</v>
      </c>
      <c r="AU204" s="102" t="s">
        <v>87</v>
      </c>
      <c r="AY204" s="8" t="s">
        <v>80</v>
      </c>
      <c r="BE204" s="103">
        <f t="shared" si="24"/>
        <v>0</v>
      </c>
      <c r="BF204" s="103">
        <f t="shared" si="25"/>
        <v>0</v>
      </c>
      <c r="BG204" s="103">
        <f t="shared" si="26"/>
        <v>0</v>
      </c>
      <c r="BH204" s="103">
        <f t="shared" si="27"/>
        <v>0</v>
      </c>
      <c r="BI204" s="103">
        <f t="shared" si="28"/>
        <v>0</v>
      </c>
      <c r="BJ204" s="8" t="s">
        <v>87</v>
      </c>
      <c r="BK204" s="103">
        <f t="shared" si="29"/>
        <v>0</v>
      </c>
      <c r="BL204" s="8" t="s">
        <v>86</v>
      </c>
      <c r="BM204" s="102" t="s">
        <v>348</v>
      </c>
    </row>
    <row r="205" spans="1:65" s="7" customFormat="1" ht="22.9" customHeight="1" x14ac:dyDescent="0.2">
      <c r="B205" s="78"/>
      <c r="D205" s="79" t="s">
        <v>41</v>
      </c>
      <c r="E205" s="88" t="s">
        <v>349</v>
      </c>
      <c r="F205" s="88" t="s">
        <v>350</v>
      </c>
      <c r="J205" s="89">
        <f>BK205</f>
        <v>0</v>
      </c>
      <c r="L205" s="78"/>
      <c r="M205" s="82"/>
      <c r="N205" s="83"/>
      <c r="O205" s="83"/>
      <c r="P205" s="84">
        <f>P206</f>
        <v>41.131402000000001</v>
      </c>
      <c r="Q205" s="83"/>
      <c r="R205" s="84">
        <f>R206</f>
        <v>0</v>
      </c>
      <c r="S205" s="83"/>
      <c r="T205" s="85">
        <f>T206</f>
        <v>0</v>
      </c>
      <c r="AR205" s="79" t="s">
        <v>43</v>
      </c>
      <c r="AT205" s="86" t="s">
        <v>41</v>
      </c>
      <c r="AU205" s="86" t="s">
        <v>43</v>
      </c>
      <c r="AY205" s="79" t="s">
        <v>80</v>
      </c>
      <c r="BK205" s="87">
        <f>BK206</f>
        <v>0</v>
      </c>
    </row>
    <row r="206" spans="1:65" s="2" customFormat="1" ht="24" customHeight="1" x14ac:dyDescent="0.2">
      <c r="A206" s="16"/>
      <c r="B206" s="90"/>
      <c r="C206" s="91" t="s">
        <v>351</v>
      </c>
      <c r="D206" s="91" t="s">
        <v>82</v>
      </c>
      <c r="E206" s="92" t="s">
        <v>352</v>
      </c>
      <c r="F206" s="93" t="s">
        <v>353</v>
      </c>
      <c r="G206" s="94" t="s">
        <v>139</v>
      </c>
      <c r="H206" s="95">
        <v>399.334</v>
      </c>
      <c r="I206" s="95"/>
      <c r="J206" s="96">
        <f>ROUND(I206*H206,2)</f>
        <v>0</v>
      </c>
      <c r="K206" s="97"/>
      <c r="L206" s="17"/>
      <c r="M206" s="98" t="s">
        <v>0</v>
      </c>
      <c r="N206" s="99" t="s">
        <v>25</v>
      </c>
      <c r="O206" s="100">
        <v>0.10299999999999999</v>
      </c>
      <c r="P206" s="100">
        <f>O206*H206</f>
        <v>41.131402000000001</v>
      </c>
      <c r="Q206" s="100">
        <v>0</v>
      </c>
      <c r="R206" s="100">
        <f>Q206*H206</f>
        <v>0</v>
      </c>
      <c r="S206" s="100">
        <v>0</v>
      </c>
      <c r="T206" s="101">
        <f>S206*H206</f>
        <v>0</v>
      </c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R206" s="102" t="s">
        <v>86</v>
      </c>
      <c r="AT206" s="102" t="s">
        <v>82</v>
      </c>
      <c r="AU206" s="102" t="s">
        <v>87</v>
      </c>
      <c r="AY206" s="8" t="s">
        <v>80</v>
      </c>
      <c r="BE206" s="103">
        <f>IF(N206="základná",J206,0)</f>
        <v>0</v>
      </c>
      <c r="BF206" s="103">
        <f>IF(N206="znížená",J206,0)</f>
        <v>0</v>
      </c>
      <c r="BG206" s="103">
        <f>IF(N206="zákl. prenesená",J206,0)</f>
        <v>0</v>
      </c>
      <c r="BH206" s="103">
        <f>IF(N206="zníž. prenesená",J206,0)</f>
        <v>0</v>
      </c>
      <c r="BI206" s="103">
        <f>IF(N206="nulová",J206,0)</f>
        <v>0</v>
      </c>
      <c r="BJ206" s="8" t="s">
        <v>87</v>
      </c>
      <c r="BK206" s="103">
        <f>ROUND(I206*H206,2)</f>
        <v>0</v>
      </c>
      <c r="BL206" s="8" t="s">
        <v>86</v>
      </c>
      <c r="BM206" s="102" t="s">
        <v>354</v>
      </c>
    </row>
    <row r="207" spans="1:65" s="7" customFormat="1" ht="25.9" customHeight="1" x14ac:dyDescent="0.2">
      <c r="B207" s="78"/>
      <c r="D207" s="79" t="s">
        <v>41</v>
      </c>
      <c r="E207" s="80" t="s">
        <v>355</v>
      </c>
      <c r="F207" s="80" t="s">
        <v>356</v>
      </c>
      <c r="J207" s="81">
        <f>BK207</f>
        <v>0</v>
      </c>
      <c r="L207" s="78"/>
      <c r="M207" s="82"/>
      <c r="N207" s="83"/>
      <c r="O207" s="83"/>
      <c r="P207" s="84">
        <f>P208+P218+P226+P228</f>
        <v>88.573072199999999</v>
      </c>
      <c r="Q207" s="83"/>
      <c r="R207" s="84">
        <f>R208+R218+R226+R228</f>
        <v>1.5600978000000003</v>
      </c>
      <c r="S207" s="83"/>
      <c r="T207" s="85">
        <f>T208+T218+T226+T228</f>
        <v>0</v>
      </c>
      <c r="AR207" s="79" t="s">
        <v>87</v>
      </c>
      <c r="AT207" s="86" t="s">
        <v>41</v>
      </c>
      <c r="AU207" s="86" t="s">
        <v>42</v>
      </c>
      <c r="AY207" s="79" t="s">
        <v>80</v>
      </c>
      <c r="BK207" s="87">
        <f>BK208+BK218+BK226+BK228</f>
        <v>0</v>
      </c>
    </row>
    <row r="208" spans="1:65" s="7" customFormat="1" ht="22.9" customHeight="1" x14ac:dyDescent="0.2">
      <c r="B208" s="78"/>
      <c r="D208" s="79" t="s">
        <v>41</v>
      </c>
      <c r="E208" s="88" t="s">
        <v>357</v>
      </c>
      <c r="F208" s="88" t="s">
        <v>358</v>
      </c>
      <c r="J208" s="89">
        <f>BK208</f>
        <v>0</v>
      </c>
      <c r="L208" s="78"/>
      <c r="M208" s="82"/>
      <c r="N208" s="83"/>
      <c r="O208" s="83"/>
      <c r="P208" s="84">
        <f>SUM(P209:P217)</f>
        <v>23.870054999999997</v>
      </c>
      <c r="Q208" s="83"/>
      <c r="R208" s="84">
        <f>SUM(R209:R217)</f>
        <v>1.3906747000000002</v>
      </c>
      <c r="S208" s="83"/>
      <c r="T208" s="85">
        <f>SUM(T209:T217)</f>
        <v>0</v>
      </c>
      <c r="AR208" s="79" t="s">
        <v>87</v>
      </c>
      <c r="AT208" s="86" t="s">
        <v>41</v>
      </c>
      <c r="AU208" s="86" t="s">
        <v>43</v>
      </c>
      <c r="AY208" s="79" t="s">
        <v>80</v>
      </c>
      <c r="BK208" s="87">
        <f>SUM(BK209:BK217)</f>
        <v>0</v>
      </c>
    </row>
    <row r="209" spans="1:65" s="2" customFormat="1" ht="24" customHeight="1" x14ac:dyDescent="0.2">
      <c r="A209" s="16"/>
      <c r="B209" s="90"/>
      <c r="C209" s="91" t="s">
        <v>359</v>
      </c>
      <c r="D209" s="91" t="s">
        <v>82</v>
      </c>
      <c r="E209" s="92" t="s">
        <v>360</v>
      </c>
      <c r="F209" s="93" t="s">
        <v>361</v>
      </c>
      <c r="G209" s="94" t="s">
        <v>250</v>
      </c>
      <c r="H209" s="95">
        <v>27</v>
      </c>
      <c r="I209" s="95"/>
      <c r="J209" s="96">
        <f t="shared" ref="J209:J217" si="30">ROUND(I209*H209,2)</f>
        <v>0</v>
      </c>
      <c r="K209" s="97"/>
      <c r="L209" s="17"/>
      <c r="M209" s="98" t="s">
        <v>0</v>
      </c>
      <c r="N209" s="99" t="s">
        <v>25</v>
      </c>
      <c r="O209" s="100">
        <v>0.30696000000000001</v>
      </c>
      <c r="P209" s="100">
        <f t="shared" ref="P209:P217" si="31">O209*H209</f>
        <v>8.2879199999999997</v>
      </c>
      <c r="Q209" s="100">
        <v>2.5999999999999998E-4</v>
      </c>
      <c r="R209" s="100">
        <f t="shared" ref="R209:R217" si="32">Q209*H209</f>
        <v>7.0199999999999993E-3</v>
      </c>
      <c r="S209" s="100">
        <v>0</v>
      </c>
      <c r="T209" s="101">
        <f t="shared" ref="T209:T217" si="33">S209*H209</f>
        <v>0</v>
      </c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R209" s="102" t="s">
        <v>146</v>
      </c>
      <c r="AT209" s="102" t="s">
        <v>82</v>
      </c>
      <c r="AU209" s="102" t="s">
        <v>87</v>
      </c>
      <c r="AY209" s="8" t="s">
        <v>80</v>
      </c>
      <c r="BE209" s="103">
        <f t="shared" ref="BE209:BE217" si="34">IF(N209="základná",J209,0)</f>
        <v>0</v>
      </c>
      <c r="BF209" s="103">
        <f t="shared" ref="BF209:BF217" si="35">IF(N209="znížená",J209,0)</f>
        <v>0</v>
      </c>
      <c r="BG209" s="103">
        <f t="shared" ref="BG209:BG217" si="36">IF(N209="zákl. prenesená",J209,0)</f>
        <v>0</v>
      </c>
      <c r="BH209" s="103">
        <f t="shared" ref="BH209:BH217" si="37">IF(N209="zníž. prenesená",J209,0)</f>
        <v>0</v>
      </c>
      <c r="BI209" s="103">
        <f t="shared" ref="BI209:BI217" si="38">IF(N209="nulová",J209,0)</f>
        <v>0</v>
      </c>
      <c r="BJ209" s="8" t="s">
        <v>87</v>
      </c>
      <c r="BK209" s="103">
        <f t="shared" ref="BK209:BK217" si="39">ROUND(I209*H209,2)</f>
        <v>0</v>
      </c>
      <c r="BL209" s="8" t="s">
        <v>146</v>
      </c>
      <c r="BM209" s="102" t="s">
        <v>362</v>
      </c>
    </row>
    <row r="210" spans="1:65" s="2" customFormat="1" ht="24" customHeight="1" x14ac:dyDescent="0.2">
      <c r="A210" s="16"/>
      <c r="B210" s="90"/>
      <c r="C210" s="104" t="s">
        <v>363</v>
      </c>
      <c r="D210" s="104" t="s">
        <v>136</v>
      </c>
      <c r="E210" s="105" t="s">
        <v>364</v>
      </c>
      <c r="F210" s="106" t="s">
        <v>365</v>
      </c>
      <c r="G210" s="107" t="s">
        <v>85</v>
      </c>
      <c r="H210" s="108">
        <v>0.53500000000000003</v>
      </c>
      <c r="I210" s="108"/>
      <c r="J210" s="109">
        <f t="shared" si="30"/>
        <v>0</v>
      </c>
      <c r="K210" s="110"/>
      <c r="L210" s="111"/>
      <c r="M210" s="112" t="s">
        <v>0</v>
      </c>
      <c r="N210" s="113" t="s">
        <v>25</v>
      </c>
      <c r="O210" s="100">
        <v>0</v>
      </c>
      <c r="P210" s="100">
        <f t="shared" si="31"/>
        <v>0</v>
      </c>
      <c r="Q210" s="100">
        <v>0.78</v>
      </c>
      <c r="R210" s="100">
        <f t="shared" si="32"/>
        <v>0.41730000000000006</v>
      </c>
      <c r="S210" s="100">
        <v>0</v>
      </c>
      <c r="T210" s="101">
        <f t="shared" si="33"/>
        <v>0</v>
      </c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R210" s="102" t="s">
        <v>208</v>
      </c>
      <c r="AT210" s="102" t="s">
        <v>136</v>
      </c>
      <c r="AU210" s="102" t="s">
        <v>87</v>
      </c>
      <c r="AY210" s="8" t="s">
        <v>80</v>
      </c>
      <c r="BE210" s="103">
        <f t="shared" si="34"/>
        <v>0</v>
      </c>
      <c r="BF210" s="103">
        <f t="shared" si="35"/>
        <v>0</v>
      </c>
      <c r="BG210" s="103">
        <f t="shared" si="36"/>
        <v>0</v>
      </c>
      <c r="BH210" s="103">
        <f t="shared" si="37"/>
        <v>0</v>
      </c>
      <c r="BI210" s="103">
        <f t="shared" si="38"/>
        <v>0</v>
      </c>
      <c r="BJ210" s="8" t="s">
        <v>87</v>
      </c>
      <c r="BK210" s="103">
        <f t="shared" si="39"/>
        <v>0</v>
      </c>
      <c r="BL210" s="8" t="s">
        <v>146</v>
      </c>
      <c r="BM210" s="102" t="s">
        <v>366</v>
      </c>
    </row>
    <row r="211" spans="1:65" s="2" customFormat="1" ht="24" customHeight="1" x14ac:dyDescent="0.2">
      <c r="A211" s="16"/>
      <c r="B211" s="90"/>
      <c r="C211" s="91" t="s">
        <v>367</v>
      </c>
      <c r="D211" s="91" t="s">
        <v>82</v>
      </c>
      <c r="E211" s="92" t="s">
        <v>368</v>
      </c>
      <c r="F211" s="93" t="s">
        <v>369</v>
      </c>
      <c r="G211" s="94" t="s">
        <v>250</v>
      </c>
      <c r="H211" s="95">
        <v>18.2</v>
      </c>
      <c r="I211" s="95"/>
      <c r="J211" s="96">
        <f t="shared" si="30"/>
        <v>0</v>
      </c>
      <c r="K211" s="97"/>
      <c r="L211" s="17"/>
      <c r="M211" s="98" t="s">
        <v>0</v>
      </c>
      <c r="N211" s="99" t="s">
        <v>25</v>
      </c>
      <c r="O211" s="100">
        <v>0.43096000000000001</v>
      </c>
      <c r="P211" s="100">
        <f t="shared" si="31"/>
        <v>7.8434720000000002</v>
      </c>
      <c r="Q211" s="100">
        <v>2.5999999999999998E-4</v>
      </c>
      <c r="R211" s="100">
        <f t="shared" si="32"/>
        <v>4.7319999999999992E-3</v>
      </c>
      <c r="S211" s="100">
        <v>0</v>
      </c>
      <c r="T211" s="101">
        <f t="shared" si="33"/>
        <v>0</v>
      </c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R211" s="102" t="s">
        <v>146</v>
      </c>
      <c r="AT211" s="102" t="s">
        <v>82</v>
      </c>
      <c r="AU211" s="102" t="s">
        <v>87</v>
      </c>
      <c r="AY211" s="8" t="s">
        <v>80</v>
      </c>
      <c r="BE211" s="103">
        <f t="shared" si="34"/>
        <v>0</v>
      </c>
      <c r="BF211" s="103">
        <f t="shared" si="35"/>
        <v>0</v>
      </c>
      <c r="BG211" s="103">
        <f t="shared" si="36"/>
        <v>0</v>
      </c>
      <c r="BH211" s="103">
        <f t="shared" si="37"/>
        <v>0</v>
      </c>
      <c r="BI211" s="103">
        <f t="shared" si="38"/>
        <v>0</v>
      </c>
      <c r="BJ211" s="8" t="s">
        <v>87</v>
      </c>
      <c r="BK211" s="103">
        <f t="shared" si="39"/>
        <v>0</v>
      </c>
      <c r="BL211" s="8" t="s">
        <v>146</v>
      </c>
      <c r="BM211" s="102" t="s">
        <v>370</v>
      </c>
    </row>
    <row r="212" spans="1:65" s="2" customFormat="1" ht="24" customHeight="1" x14ac:dyDescent="0.2">
      <c r="A212" s="16"/>
      <c r="B212" s="90"/>
      <c r="C212" s="104" t="s">
        <v>371</v>
      </c>
      <c r="D212" s="104" t="s">
        <v>136</v>
      </c>
      <c r="E212" s="105" t="s">
        <v>372</v>
      </c>
      <c r="F212" s="106" t="s">
        <v>373</v>
      </c>
      <c r="G212" s="107" t="s">
        <v>85</v>
      </c>
      <c r="H212" s="108">
        <v>0.40500000000000003</v>
      </c>
      <c r="I212" s="108"/>
      <c r="J212" s="109">
        <f t="shared" si="30"/>
        <v>0</v>
      </c>
      <c r="K212" s="110"/>
      <c r="L212" s="111"/>
      <c r="M212" s="112" t="s">
        <v>0</v>
      </c>
      <c r="N212" s="113" t="s">
        <v>25</v>
      </c>
      <c r="O212" s="100">
        <v>0</v>
      </c>
      <c r="P212" s="100">
        <f t="shared" si="31"/>
        <v>0</v>
      </c>
      <c r="Q212" s="100">
        <v>0.78</v>
      </c>
      <c r="R212" s="100">
        <f t="shared" si="32"/>
        <v>0.31590000000000001</v>
      </c>
      <c r="S212" s="100">
        <v>0</v>
      </c>
      <c r="T212" s="101">
        <f t="shared" si="33"/>
        <v>0</v>
      </c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R212" s="102" t="s">
        <v>208</v>
      </c>
      <c r="AT212" s="102" t="s">
        <v>136</v>
      </c>
      <c r="AU212" s="102" t="s">
        <v>87</v>
      </c>
      <c r="AY212" s="8" t="s">
        <v>80</v>
      </c>
      <c r="BE212" s="103">
        <f t="shared" si="34"/>
        <v>0</v>
      </c>
      <c r="BF212" s="103">
        <f t="shared" si="35"/>
        <v>0</v>
      </c>
      <c r="BG212" s="103">
        <f t="shared" si="36"/>
        <v>0</v>
      </c>
      <c r="BH212" s="103">
        <f t="shared" si="37"/>
        <v>0</v>
      </c>
      <c r="BI212" s="103">
        <f t="shared" si="38"/>
        <v>0</v>
      </c>
      <c r="BJ212" s="8" t="s">
        <v>87</v>
      </c>
      <c r="BK212" s="103">
        <f t="shared" si="39"/>
        <v>0</v>
      </c>
      <c r="BL212" s="8" t="s">
        <v>146</v>
      </c>
      <c r="BM212" s="102" t="s">
        <v>374</v>
      </c>
    </row>
    <row r="213" spans="1:65" s="2" customFormat="1" ht="24" customHeight="1" x14ac:dyDescent="0.2">
      <c r="A213" s="16"/>
      <c r="B213" s="90"/>
      <c r="C213" s="104" t="s">
        <v>375</v>
      </c>
      <c r="D213" s="104" t="s">
        <v>136</v>
      </c>
      <c r="E213" s="105" t="s">
        <v>376</v>
      </c>
      <c r="F213" s="106" t="s">
        <v>377</v>
      </c>
      <c r="G213" s="107" t="s">
        <v>85</v>
      </c>
      <c r="H213" s="108">
        <v>0.32700000000000001</v>
      </c>
      <c r="I213" s="108"/>
      <c r="J213" s="109">
        <f t="shared" si="30"/>
        <v>0</v>
      </c>
      <c r="K213" s="110"/>
      <c r="L213" s="111"/>
      <c r="M213" s="112" t="s">
        <v>0</v>
      </c>
      <c r="N213" s="113" t="s">
        <v>25</v>
      </c>
      <c r="O213" s="100">
        <v>0</v>
      </c>
      <c r="P213" s="100">
        <f t="shared" si="31"/>
        <v>0</v>
      </c>
      <c r="Q213" s="100">
        <v>0.78</v>
      </c>
      <c r="R213" s="100">
        <f t="shared" si="32"/>
        <v>0.25506000000000001</v>
      </c>
      <c r="S213" s="100">
        <v>0</v>
      </c>
      <c r="T213" s="101">
        <f t="shared" si="33"/>
        <v>0</v>
      </c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R213" s="102" t="s">
        <v>208</v>
      </c>
      <c r="AT213" s="102" t="s">
        <v>136</v>
      </c>
      <c r="AU213" s="102" t="s">
        <v>87</v>
      </c>
      <c r="AY213" s="8" t="s">
        <v>80</v>
      </c>
      <c r="BE213" s="103">
        <f t="shared" si="34"/>
        <v>0</v>
      </c>
      <c r="BF213" s="103">
        <f t="shared" si="35"/>
        <v>0</v>
      </c>
      <c r="BG213" s="103">
        <f t="shared" si="36"/>
        <v>0</v>
      </c>
      <c r="BH213" s="103">
        <f t="shared" si="37"/>
        <v>0</v>
      </c>
      <c r="BI213" s="103">
        <f t="shared" si="38"/>
        <v>0</v>
      </c>
      <c r="BJ213" s="8" t="s">
        <v>87</v>
      </c>
      <c r="BK213" s="103">
        <f t="shared" si="39"/>
        <v>0</v>
      </c>
      <c r="BL213" s="8" t="s">
        <v>146</v>
      </c>
      <c r="BM213" s="102" t="s">
        <v>378</v>
      </c>
    </row>
    <row r="214" spans="1:65" s="2" customFormat="1" ht="24" customHeight="1" x14ac:dyDescent="0.2">
      <c r="A214" s="16"/>
      <c r="B214" s="90"/>
      <c r="C214" s="91" t="s">
        <v>379</v>
      </c>
      <c r="D214" s="91" t="s">
        <v>82</v>
      </c>
      <c r="E214" s="92" t="s">
        <v>380</v>
      </c>
      <c r="F214" s="93" t="s">
        <v>381</v>
      </c>
      <c r="G214" s="94" t="s">
        <v>144</v>
      </c>
      <c r="H214" s="95">
        <v>20.25</v>
      </c>
      <c r="I214" s="95"/>
      <c r="J214" s="96">
        <f t="shared" si="30"/>
        <v>0</v>
      </c>
      <c r="K214" s="97"/>
      <c r="L214" s="17"/>
      <c r="M214" s="98" t="s">
        <v>0</v>
      </c>
      <c r="N214" s="99" t="s">
        <v>25</v>
      </c>
      <c r="O214" s="100">
        <v>0.26363999999999999</v>
      </c>
      <c r="P214" s="100">
        <f t="shared" si="31"/>
        <v>5.3387099999999998</v>
      </c>
      <c r="Q214" s="100">
        <v>0</v>
      </c>
      <c r="R214" s="100">
        <f t="shared" si="32"/>
        <v>0</v>
      </c>
      <c r="S214" s="100">
        <v>0</v>
      </c>
      <c r="T214" s="101">
        <f t="shared" si="33"/>
        <v>0</v>
      </c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R214" s="102" t="s">
        <v>146</v>
      </c>
      <c r="AT214" s="102" t="s">
        <v>82</v>
      </c>
      <c r="AU214" s="102" t="s">
        <v>87</v>
      </c>
      <c r="AY214" s="8" t="s">
        <v>80</v>
      </c>
      <c r="BE214" s="103">
        <f t="shared" si="34"/>
        <v>0</v>
      </c>
      <c r="BF214" s="103">
        <f t="shared" si="35"/>
        <v>0</v>
      </c>
      <c r="BG214" s="103">
        <f t="shared" si="36"/>
        <v>0</v>
      </c>
      <c r="BH214" s="103">
        <f t="shared" si="37"/>
        <v>0</v>
      </c>
      <c r="BI214" s="103">
        <f t="shared" si="38"/>
        <v>0</v>
      </c>
      <c r="BJ214" s="8" t="s">
        <v>87</v>
      </c>
      <c r="BK214" s="103">
        <f t="shared" si="39"/>
        <v>0</v>
      </c>
      <c r="BL214" s="8" t="s">
        <v>146</v>
      </c>
      <c r="BM214" s="102" t="s">
        <v>382</v>
      </c>
    </row>
    <row r="215" spans="1:65" s="2" customFormat="1" ht="24" customHeight="1" x14ac:dyDescent="0.2">
      <c r="A215" s="16"/>
      <c r="B215" s="90"/>
      <c r="C215" s="104" t="s">
        <v>383</v>
      </c>
      <c r="D215" s="104" t="s">
        <v>136</v>
      </c>
      <c r="E215" s="105" t="s">
        <v>384</v>
      </c>
      <c r="F215" s="106" t="s">
        <v>385</v>
      </c>
      <c r="G215" s="107" t="s">
        <v>85</v>
      </c>
      <c r="H215" s="108">
        <v>0.45</v>
      </c>
      <c r="I215" s="108"/>
      <c r="J215" s="109">
        <f t="shared" si="30"/>
        <v>0</v>
      </c>
      <c r="K215" s="110"/>
      <c r="L215" s="111"/>
      <c r="M215" s="112" t="s">
        <v>0</v>
      </c>
      <c r="N215" s="113" t="s">
        <v>25</v>
      </c>
      <c r="O215" s="100">
        <v>0</v>
      </c>
      <c r="P215" s="100">
        <f t="shared" si="31"/>
        <v>0</v>
      </c>
      <c r="Q215" s="100">
        <v>0.78</v>
      </c>
      <c r="R215" s="100">
        <f t="shared" si="32"/>
        <v>0.35100000000000003</v>
      </c>
      <c r="S215" s="100">
        <v>0</v>
      </c>
      <c r="T215" s="101">
        <f t="shared" si="33"/>
        <v>0</v>
      </c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R215" s="102" t="s">
        <v>208</v>
      </c>
      <c r="AT215" s="102" t="s">
        <v>136</v>
      </c>
      <c r="AU215" s="102" t="s">
        <v>87</v>
      </c>
      <c r="AY215" s="8" t="s">
        <v>80</v>
      </c>
      <c r="BE215" s="103">
        <f t="shared" si="34"/>
        <v>0</v>
      </c>
      <c r="BF215" s="103">
        <f t="shared" si="35"/>
        <v>0</v>
      </c>
      <c r="BG215" s="103">
        <f t="shared" si="36"/>
        <v>0</v>
      </c>
      <c r="BH215" s="103">
        <f t="shared" si="37"/>
        <v>0</v>
      </c>
      <c r="BI215" s="103">
        <f t="shared" si="38"/>
        <v>0</v>
      </c>
      <c r="BJ215" s="8" t="s">
        <v>87</v>
      </c>
      <c r="BK215" s="103">
        <f t="shared" si="39"/>
        <v>0</v>
      </c>
      <c r="BL215" s="8" t="s">
        <v>146</v>
      </c>
      <c r="BM215" s="102" t="s">
        <v>386</v>
      </c>
    </row>
    <row r="216" spans="1:65" s="2" customFormat="1" ht="36" customHeight="1" x14ac:dyDescent="0.2">
      <c r="A216" s="16"/>
      <c r="B216" s="90"/>
      <c r="C216" s="91" t="s">
        <v>387</v>
      </c>
      <c r="D216" s="91" t="s">
        <v>82</v>
      </c>
      <c r="E216" s="92" t="s">
        <v>388</v>
      </c>
      <c r="F216" s="93" t="s">
        <v>389</v>
      </c>
      <c r="G216" s="94" t="s">
        <v>85</v>
      </c>
      <c r="H216" s="95">
        <v>1.7170000000000001</v>
      </c>
      <c r="I216" s="95"/>
      <c r="J216" s="96">
        <f t="shared" si="30"/>
        <v>0</v>
      </c>
      <c r="K216" s="97"/>
      <c r="L216" s="17"/>
      <c r="M216" s="98" t="s">
        <v>0</v>
      </c>
      <c r="N216" s="99" t="s">
        <v>25</v>
      </c>
      <c r="O216" s="100">
        <v>0.01</v>
      </c>
      <c r="P216" s="100">
        <f t="shared" si="31"/>
        <v>1.7170000000000001E-2</v>
      </c>
      <c r="Q216" s="100">
        <v>2.3099999999999999E-2</v>
      </c>
      <c r="R216" s="100">
        <f t="shared" si="32"/>
        <v>3.9662700000000002E-2</v>
      </c>
      <c r="S216" s="100">
        <v>0</v>
      </c>
      <c r="T216" s="101">
        <f t="shared" si="33"/>
        <v>0</v>
      </c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R216" s="102" t="s">
        <v>146</v>
      </c>
      <c r="AT216" s="102" t="s">
        <v>82</v>
      </c>
      <c r="AU216" s="102" t="s">
        <v>87</v>
      </c>
      <c r="AY216" s="8" t="s">
        <v>80</v>
      </c>
      <c r="BE216" s="103">
        <f t="shared" si="34"/>
        <v>0</v>
      </c>
      <c r="BF216" s="103">
        <f t="shared" si="35"/>
        <v>0</v>
      </c>
      <c r="BG216" s="103">
        <f t="shared" si="36"/>
        <v>0</v>
      </c>
      <c r="BH216" s="103">
        <f t="shared" si="37"/>
        <v>0</v>
      </c>
      <c r="BI216" s="103">
        <f t="shared" si="38"/>
        <v>0</v>
      </c>
      <c r="BJ216" s="8" t="s">
        <v>87</v>
      </c>
      <c r="BK216" s="103">
        <f t="shared" si="39"/>
        <v>0</v>
      </c>
      <c r="BL216" s="8" t="s">
        <v>146</v>
      </c>
      <c r="BM216" s="102" t="s">
        <v>390</v>
      </c>
    </row>
    <row r="217" spans="1:65" s="2" customFormat="1" ht="24" customHeight="1" x14ac:dyDescent="0.2">
      <c r="A217" s="16"/>
      <c r="B217" s="90"/>
      <c r="C217" s="91" t="s">
        <v>391</v>
      </c>
      <c r="D217" s="91" t="s">
        <v>82</v>
      </c>
      <c r="E217" s="92" t="s">
        <v>392</v>
      </c>
      <c r="F217" s="93" t="s">
        <v>393</v>
      </c>
      <c r="G217" s="94" t="s">
        <v>139</v>
      </c>
      <c r="H217" s="95">
        <v>1.391</v>
      </c>
      <c r="I217" s="95"/>
      <c r="J217" s="96">
        <f t="shared" si="30"/>
        <v>0</v>
      </c>
      <c r="K217" s="97"/>
      <c r="L217" s="17"/>
      <c r="M217" s="98" t="s">
        <v>0</v>
      </c>
      <c r="N217" s="99" t="s">
        <v>25</v>
      </c>
      <c r="O217" s="100">
        <v>1.7130000000000001</v>
      </c>
      <c r="P217" s="100">
        <f t="shared" si="31"/>
        <v>2.3827830000000003</v>
      </c>
      <c r="Q217" s="100">
        <v>0</v>
      </c>
      <c r="R217" s="100">
        <f t="shared" si="32"/>
        <v>0</v>
      </c>
      <c r="S217" s="100">
        <v>0</v>
      </c>
      <c r="T217" s="101">
        <f t="shared" si="33"/>
        <v>0</v>
      </c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R217" s="102" t="s">
        <v>146</v>
      </c>
      <c r="AT217" s="102" t="s">
        <v>82</v>
      </c>
      <c r="AU217" s="102" t="s">
        <v>87</v>
      </c>
      <c r="AY217" s="8" t="s">
        <v>80</v>
      </c>
      <c r="BE217" s="103">
        <f t="shared" si="34"/>
        <v>0</v>
      </c>
      <c r="BF217" s="103">
        <f t="shared" si="35"/>
        <v>0</v>
      </c>
      <c r="BG217" s="103">
        <f t="shared" si="36"/>
        <v>0</v>
      </c>
      <c r="BH217" s="103">
        <f t="shared" si="37"/>
        <v>0</v>
      </c>
      <c r="BI217" s="103">
        <f t="shared" si="38"/>
        <v>0</v>
      </c>
      <c r="BJ217" s="8" t="s">
        <v>87</v>
      </c>
      <c r="BK217" s="103">
        <f t="shared" si="39"/>
        <v>0</v>
      </c>
      <c r="BL217" s="8" t="s">
        <v>146</v>
      </c>
      <c r="BM217" s="102" t="s">
        <v>394</v>
      </c>
    </row>
    <row r="218" spans="1:65" s="7" customFormat="1" ht="22.9" customHeight="1" x14ac:dyDescent="0.2">
      <c r="B218" s="78"/>
      <c r="D218" s="79" t="s">
        <v>41</v>
      </c>
      <c r="E218" s="88" t="s">
        <v>395</v>
      </c>
      <c r="F218" s="88" t="s">
        <v>396</v>
      </c>
      <c r="J218" s="89">
        <f>BK218</f>
        <v>0</v>
      </c>
      <c r="L218" s="78"/>
      <c r="M218" s="82"/>
      <c r="N218" s="83"/>
      <c r="O218" s="83"/>
      <c r="P218" s="84">
        <f>SUM(P219:P225)</f>
        <v>18.88017</v>
      </c>
      <c r="Q218" s="83"/>
      <c r="R218" s="84">
        <f>SUM(R219:R225)</f>
        <v>0.11641750000000001</v>
      </c>
      <c r="S218" s="83"/>
      <c r="T218" s="85">
        <f>SUM(T219:T225)</f>
        <v>0</v>
      </c>
      <c r="AR218" s="79" t="s">
        <v>87</v>
      </c>
      <c r="AT218" s="86" t="s">
        <v>41</v>
      </c>
      <c r="AU218" s="86" t="s">
        <v>43</v>
      </c>
      <c r="AY218" s="79" t="s">
        <v>80</v>
      </c>
      <c r="BK218" s="87">
        <f>SUM(BK219:BK225)</f>
        <v>0</v>
      </c>
    </row>
    <row r="219" spans="1:65" s="2" customFormat="1" ht="16.5" customHeight="1" x14ac:dyDescent="0.2">
      <c r="A219" s="16"/>
      <c r="B219" s="90"/>
      <c r="C219" s="91" t="s">
        <v>397</v>
      </c>
      <c r="D219" s="91" t="s">
        <v>82</v>
      </c>
      <c r="E219" s="92" t="s">
        <v>398</v>
      </c>
      <c r="F219" s="93" t="s">
        <v>399</v>
      </c>
      <c r="G219" s="94" t="s">
        <v>144</v>
      </c>
      <c r="H219" s="95">
        <v>20.25</v>
      </c>
      <c r="I219" s="95"/>
      <c r="J219" s="96">
        <f t="shared" ref="J219:J225" si="40">ROUND(I219*H219,2)</f>
        <v>0</v>
      </c>
      <c r="K219" s="97"/>
      <c r="L219" s="17"/>
      <c r="M219" s="98" t="s">
        <v>0</v>
      </c>
      <c r="N219" s="99" t="s">
        <v>25</v>
      </c>
      <c r="O219" s="100">
        <v>0.60687999999999998</v>
      </c>
      <c r="P219" s="100">
        <f t="shared" ref="P219:P225" si="41">O219*H219</f>
        <v>12.28932</v>
      </c>
      <c r="Q219" s="100">
        <v>5.11E-3</v>
      </c>
      <c r="R219" s="100">
        <f t="shared" ref="R219:R225" si="42">Q219*H219</f>
        <v>0.1034775</v>
      </c>
      <c r="S219" s="100">
        <v>0</v>
      </c>
      <c r="T219" s="101">
        <f t="shared" ref="T219:T225" si="43">S219*H219</f>
        <v>0</v>
      </c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R219" s="102" t="s">
        <v>146</v>
      </c>
      <c r="AT219" s="102" t="s">
        <v>82</v>
      </c>
      <c r="AU219" s="102" t="s">
        <v>87</v>
      </c>
      <c r="AY219" s="8" t="s">
        <v>80</v>
      </c>
      <c r="BE219" s="103">
        <f t="shared" ref="BE219:BE225" si="44">IF(N219="základná",J219,0)</f>
        <v>0</v>
      </c>
      <c r="BF219" s="103">
        <f t="shared" ref="BF219:BF225" si="45">IF(N219="znížená",J219,0)</f>
        <v>0</v>
      </c>
      <c r="BG219" s="103">
        <f t="shared" ref="BG219:BG225" si="46">IF(N219="zákl. prenesená",J219,0)</f>
        <v>0</v>
      </c>
      <c r="BH219" s="103">
        <f t="shared" ref="BH219:BH225" si="47">IF(N219="zníž. prenesená",J219,0)</f>
        <v>0</v>
      </c>
      <c r="BI219" s="103">
        <f t="shared" ref="BI219:BI225" si="48">IF(N219="nulová",J219,0)</f>
        <v>0</v>
      </c>
      <c r="BJ219" s="8" t="s">
        <v>87</v>
      </c>
      <c r="BK219" s="103">
        <f t="shared" ref="BK219:BK225" si="49">ROUND(I219*H219,2)</f>
        <v>0</v>
      </c>
      <c r="BL219" s="8" t="s">
        <v>146</v>
      </c>
      <c r="BM219" s="102" t="s">
        <v>400</v>
      </c>
    </row>
    <row r="220" spans="1:65" s="2" customFormat="1" ht="16.5" customHeight="1" x14ac:dyDescent="0.2">
      <c r="A220" s="16"/>
      <c r="B220" s="90"/>
      <c r="C220" s="91" t="s">
        <v>401</v>
      </c>
      <c r="D220" s="91" t="s">
        <v>82</v>
      </c>
      <c r="E220" s="92" t="s">
        <v>402</v>
      </c>
      <c r="F220" s="93" t="s">
        <v>403</v>
      </c>
      <c r="G220" s="94" t="s">
        <v>250</v>
      </c>
      <c r="H220" s="95">
        <v>2</v>
      </c>
      <c r="I220" s="95"/>
      <c r="J220" s="96">
        <f t="shared" si="40"/>
        <v>0</v>
      </c>
      <c r="K220" s="97"/>
      <c r="L220" s="17"/>
      <c r="M220" s="98" t="s">
        <v>0</v>
      </c>
      <c r="N220" s="99" t="s">
        <v>25</v>
      </c>
      <c r="O220" s="100">
        <v>0.64995999999999998</v>
      </c>
      <c r="P220" s="100">
        <f t="shared" si="41"/>
        <v>1.29992</v>
      </c>
      <c r="Q220" s="100">
        <v>3.5899999999999999E-3</v>
      </c>
      <c r="R220" s="100">
        <f t="shared" si="42"/>
        <v>7.1799999999999998E-3</v>
      </c>
      <c r="S220" s="100">
        <v>0</v>
      </c>
      <c r="T220" s="101">
        <f t="shared" si="43"/>
        <v>0</v>
      </c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R220" s="102" t="s">
        <v>146</v>
      </c>
      <c r="AT220" s="102" t="s">
        <v>82</v>
      </c>
      <c r="AU220" s="102" t="s">
        <v>87</v>
      </c>
      <c r="AY220" s="8" t="s">
        <v>80</v>
      </c>
      <c r="BE220" s="103">
        <f t="shared" si="44"/>
        <v>0</v>
      </c>
      <c r="BF220" s="103">
        <f t="shared" si="45"/>
        <v>0</v>
      </c>
      <c r="BG220" s="103">
        <f t="shared" si="46"/>
        <v>0</v>
      </c>
      <c r="BH220" s="103">
        <f t="shared" si="47"/>
        <v>0</v>
      </c>
      <c r="BI220" s="103">
        <f t="shared" si="48"/>
        <v>0</v>
      </c>
      <c r="BJ220" s="8" t="s">
        <v>87</v>
      </c>
      <c r="BK220" s="103">
        <f t="shared" si="49"/>
        <v>0</v>
      </c>
      <c r="BL220" s="8" t="s">
        <v>146</v>
      </c>
      <c r="BM220" s="102" t="s">
        <v>404</v>
      </c>
    </row>
    <row r="221" spans="1:65" s="2" customFormat="1" ht="16.5" customHeight="1" x14ac:dyDescent="0.2">
      <c r="A221" s="16"/>
      <c r="B221" s="90"/>
      <c r="C221" s="91" t="s">
        <v>405</v>
      </c>
      <c r="D221" s="91" t="s">
        <v>82</v>
      </c>
      <c r="E221" s="92" t="s">
        <v>406</v>
      </c>
      <c r="F221" s="93" t="s">
        <v>407</v>
      </c>
      <c r="G221" s="94" t="s">
        <v>171</v>
      </c>
      <c r="H221" s="95">
        <v>2</v>
      </c>
      <c r="I221" s="95"/>
      <c r="J221" s="96">
        <f t="shared" si="40"/>
        <v>0</v>
      </c>
      <c r="K221" s="97"/>
      <c r="L221" s="17"/>
      <c r="M221" s="98" t="s">
        <v>0</v>
      </c>
      <c r="N221" s="99" t="s">
        <v>25</v>
      </c>
      <c r="O221" s="100">
        <v>0.22345999999999999</v>
      </c>
      <c r="P221" s="100">
        <f t="shared" si="41"/>
        <v>0.44691999999999998</v>
      </c>
      <c r="Q221" s="100">
        <v>4.0999999999999999E-4</v>
      </c>
      <c r="R221" s="100">
        <f t="shared" si="42"/>
        <v>8.1999999999999998E-4</v>
      </c>
      <c r="S221" s="100">
        <v>0</v>
      </c>
      <c r="T221" s="101">
        <f t="shared" si="43"/>
        <v>0</v>
      </c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R221" s="102" t="s">
        <v>146</v>
      </c>
      <c r="AT221" s="102" t="s">
        <v>82</v>
      </c>
      <c r="AU221" s="102" t="s">
        <v>87</v>
      </c>
      <c r="AY221" s="8" t="s">
        <v>80</v>
      </c>
      <c r="BE221" s="103">
        <f t="shared" si="44"/>
        <v>0</v>
      </c>
      <c r="BF221" s="103">
        <f t="shared" si="45"/>
        <v>0</v>
      </c>
      <c r="BG221" s="103">
        <f t="shared" si="46"/>
        <v>0</v>
      </c>
      <c r="BH221" s="103">
        <f t="shared" si="47"/>
        <v>0</v>
      </c>
      <c r="BI221" s="103">
        <f t="shared" si="48"/>
        <v>0</v>
      </c>
      <c r="BJ221" s="8" t="s">
        <v>87</v>
      </c>
      <c r="BK221" s="103">
        <f t="shared" si="49"/>
        <v>0</v>
      </c>
      <c r="BL221" s="8" t="s">
        <v>146</v>
      </c>
      <c r="BM221" s="102" t="s">
        <v>408</v>
      </c>
    </row>
    <row r="222" spans="1:65" s="2" customFormat="1" ht="24" customHeight="1" x14ac:dyDescent="0.2">
      <c r="A222" s="16"/>
      <c r="B222" s="90"/>
      <c r="C222" s="91" t="s">
        <v>409</v>
      </c>
      <c r="D222" s="91" t="s">
        <v>82</v>
      </c>
      <c r="E222" s="92" t="s">
        <v>410</v>
      </c>
      <c r="F222" s="93" t="s">
        <v>411</v>
      </c>
      <c r="G222" s="94" t="s">
        <v>250</v>
      </c>
      <c r="H222" s="95">
        <v>4.5</v>
      </c>
      <c r="I222" s="95"/>
      <c r="J222" s="96">
        <f t="shared" si="40"/>
        <v>0</v>
      </c>
      <c r="K222" s="97"/>
      <c r="L222" s="17"/>
      <c r="M222" s="98" t="s">
        <v>0</v>
      </c>
      <c r="N222" s="99" t="s">
        <v>25</v>
      </c>
      <c r="O222" s="100">
        <v>0.89226000000000005</v>
      </c>
      <c r="P222" s="100">
        <f t="shared" si="41"/>
        <v>4.0151700000000003</v>
      </c>
      <c r="Q222" s="100">
        <v>1E-3</v>
      </c>
      <c r="R222" s="100">
        <f t="shared" si="42"/>
        <v>4.5000000000000005E-3</v>
      </c>
      <c r="S222" s="100">
        <v>0</v>
      </c>
      <c r="T222" s="101">
        <f t="shared" si="43"/>
        <v>0</v>
      </c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R222" s="102" t="s">
        <v>146</v>
      </c>
      <c r="AT222" s="102" t="s">
        <v>82</v>
      </c>
      <c r="AU222" s="102" t="s">
        <v>87</v>
      </c>
      <c r="AY222" s="8" t="s">
        <v>80</v>
      </c>
      <c r="BE222" s="103">
        <f t="shared" si="44"/>
        <v>0</v>
      </c>
      <c r="BF222" s="103">
        <f t="shared" si="45"/>
        <v>0</v>
      </c>
      <c r="BG222" s="103">
        <f t="shared" si="46"/>
        <v>0</v>
      </c>
      <c r="BH222" s="103">
        <f t="shared" si="47"/>
        <v>0</v>
      </c>
      <c r="BI222" s="103">
        <f t="shared" si="48"/>
        <v>0</v>
      </c>
      <c r="BJ222" s="8" t="s">
        <v>87</v>
      </c>
      <c r="BK222" s="103">
        <f t="shared" si="49"/>
        <v>0</v>
      </c>
      <c r="BL222" s="8" t="s">
        <v>146</v>
      </c>
      <c r="BM222" s="102" t="s">
        <v>412</v>
      </c>
    </row>
    <row r="223" spans="1:65" s="2" customFormat="1" ht="16.5" customHeight="1" x14ac:dyDescent="0.2">
      <c r="A223" s="16"/>
      <c r="B223" s="90"/>
      <c r="C223" s="91" t="s">
        <v>413</v>
      </c>
      <c r="D223" s="91" t="s">
        <v>82</v>
      </c>
      <c r="E223" s="92" t="s">
        <v>414</v>
      </c>
      <c r="F223" s="93" t="s">
        <v>415</v>
      </c>
      <c r="G223" s="94" t="s">
        <v>171</v>
      </c>
      <c r="H223" s="95">
        <v>1</v>
      </c>
      <c r="I223" s="95"/>
      <c r="J223" s="96">
        <f t="shared" si="40"/>
        <v>0</v>
      </c>
      <c r="K223" s="97"/>
      <c r="L223" s="17"/>
      <c r="M223" s="98" t="s">
        <v>0</v>
      </c>
      <c r="N223" s="99" t="s">
        <v>25</v>
      </c>
      <c r="O223" s="100">
        <v>0.30915999999999999</v>
      </c>
      <c r="P223" s="100">
        <f t="shared" si="41"/>
        <v>0.30915999999999999</v>
      </c>
      <c r="Q223" s="100">
        <v>1.1E-4</v>
      </c>
      <c r="R223" s="100">
        <f t="shared" si="42"/>
        <v>1.1E-4</v>
      </c>
      <c r="S223" s="100">
        <v>0</v>
      </c>
      <c r="T223" s="101">
        <f t="shared" si="43"/>
        <v>0</v>
      </c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R223" s="102" t="s">
        <v>146</v>
      </c>
      <c r="AT223" s="102" t="s">
        <v>82</v>
      </c>
      <c r="AU223" s="102" t="s">
        <v>87</v>
      </c>
      <c r="AY223" s="8" t="s">
        <v>80</v>
      </c>
      <c r="BE223" s="103">
        <f t="shared" si="44"/>
        <v>0</v>
      </c>
      <c r="BF223" s="103">
        <f t="shared" si="45"/>
        <v>0</v>
      </c>
      <c r="BG223" s="103">
        <f t="shared" si="46"/>
        <v>0</v>
      </c>
      <c r="BH223" s="103">
        <f t="shared" si="47"/>
        <v>0</v>
      </c>
      <c r="BI223" s="103">
        <f t="shared" si="48"/>
        <v>0</v>
      </c>
      <c r="BJ223" s="8" t="s">
        <v>87</v>
      </c>
      <c r="BK223" s="103">
        <f t="shared" si="49"/>
        <v>0</v>
      </c>
      <c r="BL223" s="8" t="s">
        <v>146</v>
      </c>
      <c r="BM223" s="102" t="s">
        <v>416</v>
      </c>
    </row>
    <row r="224" spans="1:65" s="2" customFormat="1" ht="24" customHeight="1" x14ac:dyDescent="0.2">
      <c r="A224" s="16"/>
      <c r="B224" s="90"/>
      <c r="C224" s="104" t="s">
        <v>417</v>
      </c>
      <c r="D224" s="104" t="s">
        <v>136</v>
      </c>
      <c r="E224" s="105" t="s">
        <v>418</v>
      </c>
      <c r="F224" s="106" t="s">
        <v>419</v>
      </c>
      <c r="G224" s="107" t="s">
        <v>171</v>
      </c>
      <c r="H224" s="108">
        <v>1</v>
      </c>
      <c r="I224" s="108"/>
      <c r="J224" s="109">
        <f t="shared" si="40"/>
        <v>0</v>
      </c>
      <c r="K224" s="110"/>
      <c r="L224" s="111"/>
      <c r="M224" s="112" t="s">
        <v>0</v>
      </c>
      <c r="N224" s="113" t="s">
        <v>25</v>
      </c>
      <c r="O224" s="100">
        <v>0</v>
      </c>
      <c r="P224" s="100">
        <f t="shared" si="41"/>
        <v>0</v>
      </c>
      <c r="Q224" s="100">
        <v>3.3E-4</v>
      </c>
      <c r="R224" s="100">
        <f t="shared" si="42"/>
        <v>3.3E-4</v>
      </c>
      <c r="S224" s="100">
        <v>0</v>
      </c>
      <c r="T224" s="101">
        <f t="shared" si="43"/>
        <v>0</v>
      </c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R224" s="102" t="s">
        <v>208</v>
      </c>
      <c r="AT224" s="102" t="s">
        <v>136</v>
      </c>
      <c r="AU224" s="102" t="s">
        <v>87</v>
      </c>
      <c r="AY224" s="8" t="s">
        <v>80</v>
      </c>
      <c r="BE224" s="103">
        <f t="shared" si="44"/>
        <v>0</v>
      </c>
      <c r="BF224" s="103">
        <f t="shared" si="45"/>
        <v>0</v>
      </c>
      <c r="BG224" s="103">
        <f t="shared" si="46"/>
        <v>0</v>
      </c>
      <c r="BH224" s="103">
        <f t="shared" si="47"/>
        <v>0</v>
      </c>
      <c r="BI224" s="103">
        <f t="shared" si="48"/>
        <v>0</v>
      </c>
      <c r="BJ224" s="8" t="s">
        <v>87</v>
      </c>
      <c r="BK224" s="103">
        <f t="shared" si="49"/>
        <v>0</v>
      </c>
      <c r="BL224" s="8" t="s">
        <v>146</v>
      </c>
      <c r="BM224" s="102" t="s">
        <v>420</v>
      </c>
    </row>
    <row r="225" spans="1:65" s="2" customFormat="1" ht="24" customHeight="1" x14ac:dyDescent="0.2">
      <c r="A225" s="16"/>
      <c r="B225" s="90"/>
      <c r="C225" s="91" t="s">
        <v>421</v>
      </c>
      <c r="D225" s="91" t="s">
        <v>82</v>
      </c>
      <c r="E225" s="92" t="s">
        <v>422</v>
      </c>
      <c r="F225" s="93" t="s">
        <v>423</v>
      </c>
      <c r="G225" s="94" t="s">
        <v>139</v>
      </c>
      <c r="H225" s="95">
        <v>0.11600000000000001</v>
      </c>
      <c r="I225" s="95"/>
      <c r="J225" s="96">
        <f t="shared" si="40"/>
        <v>0</v>
      </c>
      <c r="K225" s="97"/>
      <c r="L225" s="17"/>
      <c r="M225" s="98" t="s">
        <v>0</v>
      </c>
      <c r="N225" s="99" t="s">
        <v>25</v>
      </c>
      <c r="O225" s="100">
        <v>4.4800000000000004</v>
      </c>
      <c r="P225" s="100">
        <f t="shared" si="41"/>
        <v>0.51968000000000003</v>
      </c>
      <c r="Q225" s="100">
        <v>0</v>
      </c>
      <c r="R225" s="100">
        <f t="shared" si="42"/>
        <v>0</v>
      </c>
      <c r="S225" s="100">
        <v>0</v>
      </c>
      <c r="T225" s="101">
        <f t="shared" si="43"/>
        <v>0</v>
      </c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R225" s="102" t="s">
        <v>146</v>
      </c>
      <c r="AT225" s="102" t="s">
        <v>82</v>
      </c>
      <c r="AU225" s="102" t="s">
        <v>87</v>
      </c>
      <c r="AY225" s="8" t="s">
        <v>80</v>
      </c>
      <c r="BE225" s="103">
        <f t="shared" si="44"/>
        <v>0</v>
      </c>
      <c r="BF225" s="103">
        <f t="shared" si="45"/>
        <v>0</v>
      </c>
      <c r="BG225" s="103">
        <f t="shared" si="46"/>
        <v>0</v>
      </c>
      <c r="BH225" s="103">
        <f t="shared" si="47"/>
        <v>0</v>
      </c>
      <c r="BI225" s="103">
        <f t="shared" si="48"/>
        <v>0</v>
      </c>
      <c r="BJ225" s="8" t="s">
        <v>87</v>
      </c>
      <c r="BK225" s="103">
        <f t="shared" si="49"/>
        <v>0</v>
      </c>
      <c r="BL225" s="8" t="s">
        <v>146</v>
      </c>
      <c r="BM225" s="102" t="s">
        <v>424</v>
      </c>
    </row>
    <row r="226" spans="1:65" s="7" customFormat="1" ht="22.9" customHeight="1" x14ac:dyDescent="0.2">
      <c r="B226" s="78"/>
      <c r="D226" s="79" t="s">
        <v>41</v>
      </c>
      <c r="E226" s="88" t="s">
        <v>425</v>
      </c>
      <c r="F226" s="88" t="s">
        <v>426</v>
      </c>
      <c r="J226" s="89">
        <f>BK226</f>
        <v>0</v>
      </c>
      <c r="L226" s="78"/>
      <c r="M226" s="82"/>
      <c r="N226" s="83"/>
      <c r="O226" s="83"/>
      <c r="P226" s="84">
        <f>P227</f>
        <v>27.3</v>
      </c>
      <c r="Q226" s="83"/>
      <c r="R226" s="84">
        <f>R227</f>
        <v>1.54E-2</v>
      </c>
      <c r="S226" s="83"/>
      <c r="T226" s="85">
        <f>T227</f>
        <v>0</v>
      </c>
      <c r="AR226" s="79" t="s">
        <v>87</v>
      </c>
      <c r="AT226" s="86" t="s">
        <v>41</v>
      </c>
      <c r="AU226" s="86" t="s">
        <v>43</v>
      </c>
      <c r="AY226" s="79" t="s">
        <v>80</v>
      </c>
      <c r="BK226" s="87">
        <f>BK227</f>
        <v>0</v>
      </c>
    </row>
    <row r="227" spans="1:65" s="2" customFormat="1" ht="16.5" customHeight="1" x14ac:dyDescent="0.2">
      <c r="A227" s="16"/>
      <c r="B227" s="90"/>
      <c r="C227" s="91" t="s">
        <v>427</v>
      </c>
      <c r="D227" s="91" t="s">
        <v>82</v>
      </c>
      <c r="E227" s="92" t="s">
        <v>428</v>
      </c>
      <c r="F227" s="93" t="s">
        <v>429</v>
      </c>
      <c r="G227" s="94" t="s">
        <v>250</v>
      </c>
      <c r="H227" s="95">
        <v>140</v>
      </c>
      <c r="I227" s="95"/>
      <c r="J227" s="96">
        <f>ROUND(I227*H227,2)</f>
        <v>0</v>
      </c>
      <c r="K227" s="97"/>
      <c r="L227" s="17"/>
      <c r="M227" s="98" t="s">
        <v>0</v>
      </c>
      <c r="N227" s="99" t="s">
        <v>25</v>
      </c>
      <c r="O227" s="100">
        <v>0.19500000000000001</v>
      </c>
      <c r="P227" s="100">
        <f>O227*H227</f>
        <v>27.3</v>
      </c>
      <c r="Q227" s="100">
        <v>1.1E-4</v>
      </c>
      <c r="R227" s="100">
        <f>Q227*H227</f>
        <v>1.54E-2</v>
      </c>
      <c r="S227" s="100">
        <v>0</v>
      </c>
      <c r="T227" s="101">
        <f>S227*H227</f>
        <v>0</v>
      </c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R227" s="102" t="s">
        <v>146</v>
      </c>
      <c r="AT227" s="102" t="s">
        <v>82</v>
      </c>
      <c r="AU227" s="102" t="s">
        <v>87</v>
      </c>
      <c r="AY227" s="8" t="s">
        <v>80</v>
      </c>
      <c r="BE227" s="103">
        <f>IF(N227="základná",J227,0)</f>
        <v>0</v>
      </c>
      <c r="BF227" s="103">
        <f>IF(N227="znížená",J227,0)</f>
        <v>0</v>
      </c>
      <c r="BG227" s="103">
        <f>IF(N227="zákl. prenesená",J227,0)</f>
        <v>0</v>
      </c>
      <c r="BH227" s="103">
        <f>IF(N227="zníž. prenesená",J227,0)</f>
        <v>0</v>
      </c>
      <c r="BI227" s="103">
        <f>IF(N227="nulová",J227,0)</f>
        <v>0</v>
      </c>
      <c r="BJ227" s="8" t="s">
        <v>87</v>
      </c>
      <c r="BK227" s="103">
        <f>ROUND(I227*H227,2)</f>
        <v>0</v>
      </c>
      <c r="BL227" s="8" t="s">
        <v>146</v>
      </c>
      <c r="BM227" s="102" t="s">
        <v>430</v>
      </c>
    </row>
    <row r="228" spans="1:65" s="7" customFormat="1" ht="22.9" customHeight="1" x14ac:dyDescent="0.2">
      <c r="B228" s="78"/>
      <c r="D228" s="79" t="s">
        <v>41</v>
      </c>
      <c r="E228" s="88" t="s">
        <v>431</v>
      </c>
      <c r="F228" s="88" t="s">
        <v>432</v>
      </c>
      <c r="J228" s="89">
        <f>BK228</f>
        <v>0</v>
      </c>
      <c r="L228" s="78"/>
      <c r="M228" s="82"/>
      <c r="N228" s="83"/>
      <c r="O228" s="83"/>
      <c r="P228" s="84">
        <f>SUM(P229:P230)</f>
        <v>18.522847200000001</v>
      </c>
      <c r="Q228" s="83"/>
      <c r="R228" s="84">
        <f>SUM(R229:R230)</f>
        <v>3.7605600000000003E-2</v>
      </c>
      <c r="S228" s="83"/>
      <c r="T228" s="85">
        <f>SUM(T229:T230)</f>
        <v>0</v>
      </c>
      <c r="AR228" s="79" t="s">
        <v>87</v>
      </c>
      <c r="AT228" s="86" t="s">
        <v>41</v>
      </c>
      <c r="AU228" s="86" t="s">
        <v>43</v>
      </c>
      <c r="AY228" s="79" t="s">
        <v>80</v>
      </c>
      <c r="BK228" s="87">
        <f>SUM(BK229:BK230)</f>
        <v>0</v>
      </c>
    </row>
    <row r="229" spans="1:65" s="2" customFormat="1" ht="24" customHeight="1" x14ac:dyDescent="0.2">
      <c r="A229" s="16"/>
      <c r="B229" s="90"/>
      <c r="C229" s="91" t="s">
        <v>433</v>
      </c>
      <c r="D229" s="91" t="s">
        <v>82</v>
      </c>
      <c r="E229" s="92" t="s">
        <v>434</v>
      </c>
      <c r="F229" s="93" t="s">
        <v>435</v>
      </c>
      <c r="G229" s="94" t="s">
        <v>144</v>
      </c>
      <c r="H229" s="95">
        <v>69.64</v>
      </c>
      <c r="I229" s="95"/>
      <c r="J229" s="96">
        <f>ROUND(I229*H229,2)</f>
        <v>0</v>
      </c>
      <c r="K229" s="97"/>
      <c r="L229" s="17"/>
      <c r="M229" s="98" t="s">
        <v>0</v>
      </c>
      <c r="N229" s="99" t="s">
        <v>25</v>
      </c>
      <c r="O229" s="100">
        <v>8.4400000000000003E-2</v>
      </c>
      <c r="P229" s="100">
        <f>O229*H229</f>
        <v>5.8776160000000006</v>
      </c>
      <c r="Q229" s="100">
        <v>2.2000000000000001E-4</v>
      </c>
      <c r="R229" s="100">
        <f>Q229*H229</f>
        <v>1.5320800000000001E-2</v>
      </c>
      <c r="S229" s="100">
        <v>0</v>
      </c>
      <c r="T229" s="101">
        <f>S229*H229</f>
        <v>0</v>
      </c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R229" s="102" t="s">
        <v>146</v>
      </c>
      <c r="AT229" s="102" t="s">
        <v>82</v>
      </c>
      <c r="AU229" s="102" t="s">
        <v>87</v>
      </c>
      <c r="AY229" s="8" t="s">
        <v>80</v>
      </c>
      <c r="BE229" s="103">
        <f>IF(N229="základná",J229,0)</f>
        <v>0</v>
      </c>
      <c r="BF229" s="103">
        <f>IF(N229="znížená",J229,0)</f>
        <v>0</v>
      </c>
      <c r="BG229" s="103">
        <f>IF(N229="zákl. prenesená",J229,0)</f>
        <v>0</v>
      </c>
      <c r="BH229" s="103">
        <f>IF(N229="zníž. prenesená",J229,0)</f>
        <v>0</v>
      </c>
      <c r="BI229" s="103">
        <f>IF(N229="nulová",J229,0)</f>
        <v>0</v>
      </c>
      <c r="BJ229" s="8" t="s">
        <v>87</v>
      </c>
      <c r="BK229" s="103">
        <f>ROUND(I229*H229,2)</f>
        <v>0</v>
      </c>
      <c r="BL229" s="8" t="s">
        <v>146</v>
      </c>
      <c r="BM229" s="102" t="s">
        <v>436</v>
      </c>
    </row>
    <row r="230" spans="1:65" s="2" customFormat="1" ht="24" customHeight="1" x14ac:dyDescent="0.2">
      <c r="A230" s="16"/>
      <c r="B230" s="90"/>
      <c r="C230" s="91" t="s">
        <v>437</v>
      </c>
      <c r="D230" s="91" t="s">
        <v>82</v>
      </c>
      <c r="E230" s="92" t="s">
        <v>438</v>
      </c>
      <c r="F230" s="93" t="s">
        <v>439</v>
      </c>
      <c r="G230" s="94" t="s">
        <v>144</v>
      </c>
      <c r="H230" s="95">
        <v>69.64</v>
      </c>
      <c r="I230" s="95"/>
      <c r="J230" s="96">
        <f>ROUND(I230*H230,2)</f>
        <v>0</v>
      </c>
      <c r="K230" s="97"/>
      <c r="L230" s="17"/>
      <c r="M230" s="98" t="s">
        <v>0</v>
      </c>
      <c r="N230" s="99" t="s">
        <v>25</v>
      </c>
      <c r="O230" s="100">
        <v>0.18157999999999999</v>
      </c>
      <c r="P230" s="100">
        <f>O230*H230</f>
        <v>12.6452312</v>
      </c>
      <c r="Q230" s="100">
        <v>3.2000000000000003E-4</v>
      </c>
      <c r="R230" s="100">
        <f>Q230*H230</f>
        <v>2.22848E-2</v>
      </c>
      <c r="S230" s="100">
        <v>0</v>
      </c>
      <c r="T230" s="101">
        <f>S230*H230</f>
        <v>0</v>
      </c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R230" s="102" t="s">
        <v>146</v>
      </c>
      <c r="AT230" s="102" t="s">
        <v>82</v>
      </c>
      <c r="AU230" s="102" t="s">
        <v>87</v>
      </c>
      <c r="AY230" s="8" t="s">
        <v>80</v>
      </c>
      <c r="BE230" s="103">
        <f>IF(N230="základná",J230,0)</f>
        <v>0</v>
      </c>
      <c r="BF230" s="103">
        <f>IF(N230="znížená",J230,0)</f>
        <v>0</v>
      </c>
      <c r="BG230" s="103">
        <f>IF(N230="zákl. prenesená",J230,0)</f>
        <v>0</v>
      </c>
      <c r="BH230" s="103">
        <f>IF(N230="zníž. prenesená",J230,0)</f>
        <v>0</v>
      </c>
      <c r="BI230" s="103">
        <f>IF(N230="nulová",J230,0)</f>
        <v>0</v>
      </c>
      <c r="BJ230" s="8" t="s">
        <v>87</v>
      </c>
      <c r="BK230" s="103">
        <f>ROUND(I230*H230,2)</f>
        <v>0</v>
      </c>
      <c r="BL230" s="8" t="s">
        <v>146</v>
      </c>
      <c r="BM230" s="102" t="s">
        <v>440</v>
      </c>
    </row>
    <row r="231" spans="1:65" s="7" customFormat="1" ht="25.9" customHeight="1" x14ac:dyDescent="0.2">
      <c r="B231" s="78"/>
      <c r="D231" s="79" t="s">
        <v>41</v>
      </c>
      <c r="E231" s="80" t="s">
        <v>441</v>
      </c>
      <c r="F231" s="80" t="s">
        <v>442</v>
      </c>
      <c r="J231" s="81">
        <f>BK231</f>
        <v>0</v>
      </c>
      <c r="L231" s="78"/>
      <c r="M231" s="82"/>
      <c r="N231" s="83"/>
      <c r="O231" s="83"/>
      <c r="P231" s="84">
        <f>P232</f>
        <v>0</v>
      </c>
      <c r="Q231" s="83"/>
      <c r="R231" s="84">
        <f>R232</f>
        <v>0</v>
      </c>
      <c r="S231" s="83"/>
      <c r="T231" s="85">
        <f>T232</f>
        <v>0</v>
      </c>
      <c r="AR231" s="79" t="s">
        <v>99</v>
      </c>
      <c r="AT231" s="86" t="s">
        <v>41</v>
      </c>
      <c r="AU231" s="86" t="s">
        <v>42</v>
      </c>
      <c r="AY231" s="79" t="s">
        <v>80</v>
      </c>
      <c r="BK231" s="87">
        <f>BK232</f>
        <v>0</v>
      </c>
    </row>
    <row r="232" spans="1:65" s="7" customFormat="1" ht="22.9" customHeight="1" x14ac:dyDescent="0.2">
      <c r="B232" s="78"/>
      <c r="D232" s="79" t="s">
        <v>41</v>
      </c>
      <c r="E232" s="88" t="s">
        <v>443</v>
      </c>
      <c r="F232" s="88" t="s">
        <v>444</v>
      </c>
      <c r="J232" s="89">
        <f>BK232</f>
        <v>0</v>
      </c>
      <c r="L232" s="78"/>
      <c r="M232" s="82"/>
      <c r="N232" s="83"/>
      <c r="O232" s="83"/>
      <c r="P232" s="84">
        <f>P233</f>
        <v>0</v>
      </c>
      <c r="Q232" s="83"/>
      <c r="R232" s="84">
        <f>R233</f>
        <v>0</v>
      </c>
      <c r="S232" s="83"/>
      <c r="T232" s="85">
        <f>T233</f>
        <v>0</v>
      </c>
      <c r="AR232" s="79" t="s">
        <v>99</v>
      </c>
      <c r="AT232" s="86" t="s">
        <v>41</v>
      </c>
      <c r="AU232" s="86" t="s">
        <v>43</v>
      </c>
      <c r="AY232" s="79" t="s">
        <v>80</v>
      </c>
      <c r="BK232" s="87">
        <f>BK233</f>
        <v>0</v>
      </c>
    </row>
    <row r="233" spans="1:65" s="2" customFormat="1" ht="16.5" customHeight="1" x14ac:dyDescent="0.2">
      <c r="A233" s="16"/>
      <c r="B233" s="90"/>
      <c r="C233" s="91" t="s">
        <v>445</v>
      </c>
      <c r="D233" s="91" t="s">
        <v>82</v>
      </c>
      <c r="E233" s="92" t="s">
        <v>446</v>
      </c>
      <c r="F233" s="93" t="s">
        <v>447</v>
      </c>
      <c r="G233" s="94" t="s">
        <v>171</v>
      </c>
      <c r="H233" s="95">
        <v>1</v>
      </c>
      <c r="I233" s="95"/>
      <c r="J233" s="96">
        <f>ROUND(I233*H233,2)</f>
        <v>0</v>
      </c>
      <c r="K233" s="97"/>
      <c r="L233" s="17"/>
      <c r="M233" s="114" t="s">
        <v>0</v>
      </c>
      <c r="N233" s="115" t="s">
        <v>25</v>
      </c>
      <c r="O233" s="116">
        <v>0</v>
      </c>
      <c r="P233" s="116">
        <f>O233*H233</f>
        <v>0</v>
      </c>
      <c r="Q233" s="116">
        <v>0</v>
      </c>
      <c r="R233" s="116">
        <f>Q233*H233</f>
        <v>0</v>
      </c>
      <c r="S233" s="116">
        <v>0</v>
      </c>
      <c r="T233" s="117">
        <f>S233*H233</f>
        <v>0</v>
      </c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R233" s="102" t="s">
        <v>448</v>
      </c>
      <c r="AT233" s="102" t="s">
        <v>82</v>
      </c>
      <c r="AU233" s="102" t="s">
        <v>87</v>
      </c>
      <c r="AY233" s="8" t="s">
        <v>80</v>
      </c>
      <c r="BE233" s="103">
        <f>IF(N233="základná",J233,0)</f>
        <v>0</v>
      </c>
      <c r="BF233" s="103">
        <f>IF(N233="znížená",J233,0)</f>
        <v>0</v>
      </c>
      <c r="BG233" s="103">
        <f>IF(N233="zákl. prenesená",J233,0)</f>
        <v>0</v>
      </c>
      <c r="BH233" s="103">
        <f>IF(N233="zníž. prenesená",J233,0)</f>
        <v>0</v>
      </c>
      <c r="BI233" s="103">
        <f>IF(N233="nulová",J233,0)</f>
        <v>0</v>
      </c>
      <c r="BJ233" s="8" t="s">
        <v>87</v>
      </c>
      <c r="BK233" s="103">
        <f>ROUND(I233*H233,2)</f>
        <v>0</v>
      </c>
      <c r="BL233" s="8" t="s">
        <v>448</v>
      </c>
      <c r="BM233" s="102" t="s">
        <v>449</v>
      </c>
    </row>
    <row r="234" spans="1:65" s="2" customFormat="1" ht="6.95" customHeight="1" x14ac:dyDescent="0.2">
      <c r="A234" s="16"/>
      <c r="B234" s="25"/>
      <c r="C234" s="26"/>
      <c r="D234" s="26"/>
      <c r="E234" s="26"/>
      <c r="F234" s="26"/>
      <c r="G234" s="26"/>
      <c r="H234" s="26"/>
      <c r="I234" s="26"/>
      <c r="J234" s="26"/>
      <c r="K234" s="26"/>
      <c r="L234" s="17"/>
      <c r="M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</row>
  </sheetData>
  <autoFilter ref="C129:K233" xr:uid="{00000000-0009-0000-0000-000001000000}"/>
  <mergeCells count="10">
    <mergeCell ref="E87:H87"/>
    <mergeCell ref="E120:H120"/>
    <mergeCell ref="E122:H122"/>
    <mergeCell ref="L2:V2"/>
    <mergeCell ref="D4:I4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9" fitToHeight="100" orientation="portrait" horizontalDpi="4294967293" verticalDpi="4294967293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SO01 - Športový areál</vt:lpstr>
      <vt:lpstr>'SO01 - Športový areál'!Názvy_tlače</vt:lpstr>
      <vt:lpstr>'SO01 - Športový areál'!Oblasť_tlače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 +</dc:creator>
  <cp:lastModifiedBy>Kancelária 1</cp:lastModifiedBy>
  <cp:lastPrinted>2019-11-20T07:54:04Z</cp:lastPrinted>
  <dcterms:created xsi:type="dcterms:W3CDTF">2019-11-20T07:50:23Z</dcterms:created>
  <dcterms:modified xsi:type="dcterms:W3CDTF">2020-03-13T13:29:39Z</dcterms:modified>
</cp:coreProperties>
</file>